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85" windowWidth="15195" windowHeight="7755"/>
  </bookViews>
  <sheets>
    <sheet name="PLANILHA DE ORÇAMENTOS" sheetId="7" r:id="rId1"/>
    <sheet name="CRONOGRAMA" sheetId="8" r:id="rId2"/>
  </sheets>
  <definedNames>
    <definedName name="_xlnm.Print_Area" localSheetId="1">CRONOGRAMA!$A$1:$I$68</definedName>
    <definedName name="_xlnm.Print_Area" localSheetId="0">'PLANILHA DE ORÇAMENTOS'!$A$1:$G$107</definedName>
  </definedNames>
  <calcPr calcId="125725"/>
</workbook>
</file>

<file path=xl/calcChain.xml><?xml version="1.0" encoding="utf-8"?>
<calcChain xmlns="http://schemas.openxmlformats.org/spreadsheetml/2006/main">
  <c r="G75" i="7"/>
  <c r="G53" i="8"/>
  <c r="F53"/>
  <c r="E53"/>
  <c r="D53"/>
  <c r="C53"/>
  <c r="H50"/>
  <c r="H47"/>
  <c r="H44"/>
  <c r="H41"/>
  <c r="H38"/>
  <c r="H35"/>
  <c r="H32"/>
  <c r="H29"/>
  <c r="H26"/>
  <c r="H23"/>
  <c r="H20"/>
  <c r="H17"/>
  <c r="H53" l="1"/>
  <c r="G87" i="7" l="1"/>
  <c r="G88" s="1"/>
  <c r="G52" l="1"/>
  <c r="G55"/>
  <c r="G54"/>
  <c r="G78"/>
  <c r="G79" s="1"/>
  <c r="G90"/>
  <c r="G84"/>
  <c r="G83"/>
  <c r="G82"/>
  <c r="G81"/>
  <c r="G85" l="1"/>
  <c r="G30" l="1"/>
  <c r="G73"/>
  <c r="G71"/>
  <c r="G72"/>
  <c r="G70"/>
  <c r="G66"/>
  <c r="G65"/>
  <c r="G56"/>
  <c r="G31"/>
  <c r="G53"/>
  <c r="G46"/>
  <c r="G25"/>
  <c r="G37"/>
  <c r="G62"/>
  <c r="G29"/>
  <c r="G28"/>
  <c r="G27"/>
  <c r="G26"/>
  <c r="G24"/>
  <c r="G23"/>
  <c r="G22"/>
  <c r="G35"/>
  <c r="G36"/>
  <c r="G38"/>
  <c r="G39"/>
  <c r="G40"/>
  <c r="G34"/>
  <c r="G64"/>
  <c r="G63"/>
  <c r="G61"/>
  <c r="G60"/>
  <c r="G59"/>
  <c r="G51"/>
  <c r="G50"/>
  <c r="G49"/>
  <c r="G48"/>
  <c r="G47"/>
  <c r="G45"/>
  <c r="G44"/>
  <c r="G43"/>
  <c r="H92"/>
  <c r="I92" s="1"/>
  <c r="G18"/>
  <c r="G19" s="1"/>
  <c r="G91"/>
  <c r="G20"/>
  <c r="G93" l="1"/>
  <c r="G76"/>
  <c r="G57"/>
  <c r="G68"/>
  <c r="G41"/>
  <c r="G32"/>
  <c r="G74"/>
  <c r="H93" l="1"/>
  <c r="I93" l="1"/>
</calcChain>
</file>

<file path=xl/sharedStrings.xml><?xml version="1.0" encoding="utf-8"?>
<sst xmlns="http://schemas.openxmlformats.org/spreadsheetml/2006/main" count="235" uniqueCount="173">
  <si>
    <t>ITEM</t>
  </si>
  <si>
    <t>DESCRIÇÃO DOS SERVIÇOS</t>
  </si>
  <si>
    <t>UNID.</t>
  </si>
  <si>
    <t>QUANT.</t>
  </si>
  <si>
    <t>VALOR UNIT.</t>
  </si>
  <si>
    <t xml:space="preserve">Planilha Orçamentária </t>
  </si>
  <si>
    <t>PR. UNIT.(R$)</t>
  </si>
  <si>
    <t>VALOR (R$)</t>
  </si>
  <si>
    <t>1.0</t>
  </si>
  <si>
    <t>Subtotal item 1.0</t>
  </si>
  <si>
    <r>
      <t>Município</t>
    </r>
    <r>
      <rPr>
        <sz val="10"/>
        <rFont val="Arial"/>
        <family val="2"/>
      </rPr>
      <t>: CAPITÃO ENÉAS - MG</t>
    </r>
  </si>
  <si>
    <t>6.0</t>
  </si>
  <si>
    <t>Subtotal item 6.0</t>
  </si>
  <si>
    <t xml:space="preserve">CUSTO TOTAL </t>
  </si>
  <si>
    <t>M</t>
  </si>
  <si>
    <t>CERAMICA ESMALTADA EM PAREDES 1A, PEI-4, 20X20CM, PADRAO MEDIO, FIXADA COM ARGAMASSA COLANTE E REJUNTAMENTO COM CIMENTO BRANCO.</t>
  </si>
  <si>
    <t>LIMPEZA DA OBRA</t>
  </si>
  <si>
    <t>LIMPEZA FINAL DA OBRA</t>
  </si>
  <si>
    <t>5.4</t>
  </si>
  <si>
    <t>unid</t>
  </si>
  <si>
    <t>Subtotal item 5.0</t>
  </si>
  <si>
    <t>Subtotal item 3.0</t>
  </si>
  <si>
    <t>1.1</t>
  </si>
  <si>
    <t>2.0</t>
  </si>
  <si>
    <t>2.2</t>
  </si>
  <si>
    <t>3.0</t>
  </si>
  <si>
    <t>4.0</t>
  </si>
  <si>
    <t>4.1</t>
  </si>
  <si>
    <t>REBOCO PARA PAREDES INTERNAS, ARGAMASSA TRACO 1:2 (CAL E AREIA FINA PENEIRADA), PREPARO MANUAL.</t>
  </si>
  <si>
    <t>Subtotal item 2.0</t>
  </si>
  <si>
    <t>6.14</t>
  </si>
  <si>
    <t>8.2</t>
  </si>
  <si>
    <t>M²</t>
  </si>
  <si>
    <t>2.3</t>
  </si>
  <si>
    <t>2.7</t>
  </si>
  <si>
    <t>ENGENHEIRO CIVIL</t>
  </si>
  <si>
    <t>OBRA: REFORMA E AMPLIAÇÃO DA CAMARA MUNICIPAL</t>
  </si>
  <si>
    <r>
      <t>Endereço</t>
    </r>
    <r>
      <rPr>
        <sz val="10"/>
        <rFont val="Arial"/>
        <family val="2"/>
      </rPr>
      <t xml:space="preserve">:  </t>
    </r>
  </si>
  <si>
    <t>SEVIÇOS PRELIMINARES</t>
  </si>
  <si>
    <t>m²</t>
  </si>
  <si>
    <t>und</t>
  </si>
  <si>
    <t xml:space="preserve">PISO   CERAMICO   45X45CM,   ASSENTADA   COM   ARGAMASSA   COLANTE,   COM  REJUNTAMENTO EM EPOXI. NA COR BRANCA e instalação de  RODAPÉ  CERAMICO  H=10CM,  ASSENTADA  COM  ARGAMASSA  COLANTE,  COM REJUNTAMENTO EM EPOXI </t>
  </si>
  <si>
    <t>Demolicção das salas existentes e limpeza de residuos ( remoção do piso, paredes desnecessárias, e telhado</t>
  </si>
  <si>
    <t xml:space="preserve">EXECUÇÃO DE CONTRA PISO (CIMENTO/AREIA) PREPARO MECANICO,E ESPESSURA DE 3CM  </t>
  </si>
  <si>
    <t xml:space="preserve">EXECUÇÃO DE PISO  EM CONCRETO (CIMENTO/AREIA/BRITA) PREPARO MECANICO,E ESPESSURA DE 7CM  </t>
  </si>
  <si>
    <t>M2</t>
  </si>
  <si>
    <t>pç</t>
  </si>
  <si>
    <t>Construção das salas 04</t>
  </si>
  <si>
    <t>ABERTURA /FECHAMENTO EM RASGO DE ALVENARIA COM ARGAMASSA NO TRAÇO 1:4(CIMENTO E AREIA), NA PORTA</t>
  </si>
  <si>
    <t>um</t>
  </si>
  <si>
    <t>Construção das salas 01, 02,03 e 5</t>
  </si>
  <si>
    <t>Construção biblioteca /  jardin de inverno</t>
  </si>
  <si>
    <t>Demolição e limpeza de residuos ( remoção do piso, paredes desnecessárias, e telhado</t>
  </si>
  <si>
    <t>LAJE PRE-MOLDADA P/FORRO, SOBRECARGA 150KG/M2, VAOS ATE 3,50M/E=8CM, C/LAJOTAS CERAMICAS E CAP.C/CONC FCK=20MPA, 5CM, INTER-EIXO 38CM, C/ESCORAMENTO (REAPR.3X) E FERRAGEM NEGATIVA 6,3mm</t>
  </si>
  <si>
    <t>CHAPISCO DE PAREDES COM ARGAMASSA 1:3 CIMENTO E AREIA A COLHER</t>
  </si>
  <si>
    <t>CHAPISCO EM LAJE PRE-MOLDADA COM ARGAMASSA 1:3 CIMENTO E AREIA A COLHER</t>
  </si>
  <si>
    <t>CHAPISCO DE PAREDES NOVAS COM ARGAMASSA 1:3 CIMENTO E AREIA A COLHER</t>
  </si>
  <si>
    <t>CONSTRUÇÃO DA AREA DE CIRCULAÇÃO e GARAGEM</t>
  </si>
  <si>
    <t>PÇ</t>
  </si>
  <si>
    <t>Alvenaria em tijolo cerâmico furado de 10 x 20 x 20cm. 1/2 vez assentado em argamassa no traço 1:2:8 ( cimento, cal e areia), juntas de 12mm.  Adequando o pé direito à 3 m</t>
  </si>
  <si>
    <t>Alvenaria em tijolo cerâmico furado de 10 x 20 x 20cm. 1/2 vez assentado em argamassa no traço 1:2:8 ( cimento, cal e areia), juntas de 12mm. Adequando o pé direito à 3 m</t>
  </si>
  <si>
    <t>CONJ</t>
  </si>
  <si>
    <t xml:space="preserve">PLACA DE OBRA </t>
  </si>
  <si>
    <t>Alvenaria em tijolo cerâmico furado de 10 x 20 x 20cm. 1/2 vez assentado em argamassa no traço 1:2:8 ( cimento, cal e areia), juntas de 12mm.  Adequando o pé direito à 3 m e execução da platibanda</t>
  </si>
  <si>
    <t xml:space="preserve">REBOCO PARA PAREDES INTERNAS, ARGAMASSA TRACO 1:2 (CAL E AREIA FINA PENEIRADA), PREPARO MANUAL. </t>
  </si>
  <si>
    <t>PISO   CERAMICO   45X45CM,   ASSENTADA   COM   ARGAMASSA   COLANTE,   COM  REJUNTAMENTO EM EPOXI. NA COR BRANCA e instalação de  RODAPÉ  CERAMICO  H=10CM,  ASSENTADA  COM  ARGAMASSA  COLANTE,  COM REJUNTAMENTO EM EPOXI (seguindo os padroes adotados nas edificações existentes no local)</t>
  </si>
  <si>
    <t>Execução de telhado com Telha de fibrocimento ondulada 6mm, incluso acessórios de fixação, INCLUSO CALHAS. (obs.: madeiramento retirado da edificação existente deve ser utilizada para execução do telhado novo)</t>
  </si>
  <si>
    <t>m2</t>
  </si>
  <si>
    <t>REBOCO INTERNO EM LAJE PRE-MOLDADA E PLATIBANDA DO LADO EXTERNO COM ARGAMASSA TRACO 1:2 (CAL E AREIA FINA PENEIRADA), PREPARO MECÂNICO.</t>
  </si>
  <si>
    <t>5.0</t>
  </si>
  <si>
    <t>8.0</t>
  </si>
  <si>
    <t>Subtotal item 8.0</t>
  </si>
  <si>
    <t>Subtotal item 4.0</t>
  </si>
  <si>
    <t>PINTURA ESMALTE ALTO BRILHO, DUAS DEMAOS, SOBRE SUPERFICIE METALICA</t>
  </si>
  <si>
    <t>EMASSAMENTO COM MASSA PVA, UMA DEMAO</t>
  </si>
  <si>
    <t>PINTURA LATEX ACRILICA AMBIENTES EXTERNOS, DUAS DEMAOS (FACHADA, PLATIBANDA ETC) USANDO TINTA DE ALTA QUALIDADE</t>
  </si>
  <si>
    <t>PINTURA LATEX PVA AMBIENTES INTERNOS, DUAS DEMÃOS. USANDO TINTA DE ALTA QUALIDADE</t>
  </si>
  <si>
    <t>SISTEMA DE AR CONDICIONADO</t>
  </si>
  <si>
    <t xml:space="preserve">Instalação de aparelhos de Ar Condicionado Split  12.000 Btus Frio 220V </t>
  </si>
  <si>
    <t>2.1</t>
  </si>
  <si>
    <t>2.4</t>
  </si>
  <si>
    <t>2.5</t>
  </si>
  <si>
    <t>2.6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</si>
  <si>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</si>
  <si>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</si>
  <si>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</si>
  <si>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</si>
  <si>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</si>
  <si>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</si>
  <si>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</si>
  <si>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</si>
  <si>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</si>
  <si>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</si>
  <si>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</si>
  <si>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</si>
  <si>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</si>
  <si>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</si>
  <si>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</si>
  <si>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</si>
  <si>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</si>
  <si>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</si>
  <si>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</si>
  <si>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</si>
  <si>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</si>
  <si>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</si>
  <si>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</si>
  <si>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5.1</t>
  </si>
  <si>
    <t>5.2</t>
  </si>
  <si>
    <t>5.3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</si>
  <si>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</si>
  <si>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</si>
  <si>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</si>
  <si>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</si>
  <si>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</si>
  <si>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</si>
  <si>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</si>
  <si>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</si>
  <si>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</si>
  <si>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7.0</t>
  </si>
  <si>
    <t>7.1</t>
  </si>
  <si>
    <t>Pintura</t>
  </si>
  <si>
    <t>8.1</t>
  </si>
  <si>
    <t>8.3</t>
  </si>
  <si>
    <t>8.4</t>
  </si>
  <si>
    <t>9.0</t>
  </si>
  <si>
    <t>9.1</t>
  </si>
  <si>
    <t>INSTALAÇÃO DE SOLEIRAS EM GRANITO</t>
  </si>
  <si>
    <t>m</t>
  </si>
  <si>
    <t>DISPOSITIVO DE ABERTURA ALTOMATICA PARA PORTÃO DE ABERTURA VERTICAL</t>
  </si>
  <si>
    <t>Danilo Cleiton Soares</t>
  </si>
  <si>
    <t>CREA: 177866 / D</t>
  </si>
  <si>
    <r>
      <rPr>
        <b/>
        <sz val="10"/>
        <rFont val="Arial"/>
        <family val="2"/>
      </rPr>
      <t>DATA:</t>
    </r>
    <r>
      <rPr>
        <sz val="10"/>
        <rFont val="Arial"/>
        <family val="2"/>
      </rPr>
      <t xml:space="preserve"> 08 / 11 / 2016</t>
    </r>
  </si>
  <si>
    <t>PORTA DE CORRER, INCLUSO TRILHO, COM DUAS FOLHAS  EM VIDRO FUMER TEMPERADO NAS MEDIDAS DE 1,60 X 2,10, EXPESSURA DE 8mm</t>
  </si>
  <si>
    <t>PORTA PIVOLTANTE,  EM VIDRO FUMER TEMPERADO NAS MEDIDAS 90 x 210cm COM EXPESSURA DE 8mm</t>
  </si>
  <si>
    <t>JANELA DE CORRER , EM VIDRO FUMER TEMPERADO NAS MEDIDAS 120 x 120cm COM EXPESSURA DE 8mm</t>
  </si>
  <si>
    <t>INSTALAÇÃO DE PNGADEIRA EM GRANITO</t>
  </si>
  <si>
    <t>JANELA DE CORRER , EM VIDRO FUMER TEMPERADO NAS MEDIDAS 250 x 120cm COM EXPESSURA DE 8mm</t>
  </si>
  <si>
    <t>JANELA DE CORRER , EM VIDRO LISO TRANSLUCIDOTEMPERADO NAS MEDIDAS 160 x 200cm COM EXPESSURA DE 8mm</t>
  </si>
  <si>
    <t>VIDRO LISO TRANSLUCIDO TEMPERADO NAS MEDIDAS 130 x 200cm COM EXPESSURA DE 8mm</t>
  </si>
  <si>
    <t>VIDRO LISO TRANSLUCIDO TEMPERADO NAS MEDIDAS 240 x 150cm COM EXPESSURA DE 8mm</t>
  </si>
  <si>
    <t>PORTÃO DE ABRIR VERTICAL COM ENRROLADOR ELETRICO, DE AÇO NA MEDIDA DE 2,80 X 3,00 EXPESSURA DE 6 CM . INCLUINDO TODOS OS ACESSÓRIOS DE FIXAÇÃO - INSTALAÇÃO E FORNECIMENTO</t>
  </si>
  <si>
    <t>EXECUÇÃO DE JARDIN  CONFORME PROJETO ARQUITETONICO, INCLUSO PERGOLATO EM CONCRETO ARMADO, E PLANTAS ORNAMENTAIS</t>
  </si>
  <si>
    <r>
      <t xml:space="preserve">
   </t>
    </r>
    <r>
      <rPr>
        <sz val="15"/>
        <rFont val="Arial Black"/>
        <family val="2"/>
      </rPr>
      <t>CÂMARA MUNICIPAL DE CAPITÃO ENÉAS</t>
    </r>
    <r>
      <rPr>
        <sz val="10"/>
        <rFont val="Arial"/>
        <family val="2"/>
      </rPr>
      <t xml:space="preserve">
</t>
    </r>
    <r>
      <rPr>
        <sz val="10"/>
        <rFont val="Book Antiqua"/>
        <family val="1"/>
      </rPr>
      <t>PRAÇA JOSÉ ÁLVARES DA SILVA, 268, CENTRO
CEP 39.472-000   -   ESTADO DE MINAS GERAIS
FONE/FAX: (38) 3235-1059 / 3235-1063
e-mail: camaracapitãoeneas@hotmail.com</t>
    </r>
    <r>
      <rPr>
        <sz val="10"/>
        <rFont val="Arial"/>
        <family val="2"/>
      </rPr>
      <t xml:space="preserve">
</t>
    </r>
  </si>
  <si>
    <t>DEMOLIÇÃO DAS SALAS EXISTENTES E LIMPEZA DE RESIDUOS ( REMOÇÃO DO PISO, PAREDES DESNECESSÁRIAS, E TELHADO</t>
  </si>
  <si>
    <t>ALVENARIA EM TIJOLO CERÂMICO FURADO DE 10 X 20 X 20CM. 1/2 VEZ ASSENTADO EM ARGAMASSA NO TRAÇO 1:2:8 ( CIMENTO, CAL E AREIA), JUNTAS DE 12MM. ADEQUANDO O PÉ DIREITO À 3 M</t>
  </si>
  <si>
    <t>PISO   CERAMICO   45X45CM,   ASSENTADA   COM   ARGAMASSA   COLANTE,   COM  REJUNTAMENTO EM EPOXI. NA COR BRANCA E INSTALAÇÃO DE  RODAPÉ  CERAMICO  H=10CM,  ASSENTADA  COM  ARGAMASSA  COLANTE,  COM REJUNTAMENTO EM EPOXI (SEGUINDO OS PADRÕES ADOTADOS NAS EDIFICAÇÕES EXISTENTES NO LOCAL)</t>
  </si>
  <si>
    <t>EXECUÇÃO DE TELHADO, FACHADA, FUNDAÇÃO E VIGAS</t>
  </si>
  <si>
    <t>6.6</t>
  </si>
  <si>
    <t>VB</t>
  </si>
  <si>
    <t>ESTRUTURA PARA CONSTRUÇÃO DO PREDIO, COMPOSTA POR FUNDAÇÃO, PILARES, VIGAS, CINTAS, CONFORME DESCRIÇÃO EM PROJETO ESTRUTURAL</t>
  </si>
  <si>
    <t>10.0</t>
  </si>
  <si>
    <t>10.1</t>
  </si>
  <si>
    <t>Subtotal item 10.0</t>
  </si>
  <si>
    <t>Subtotal item 9.0</t>
  </si>
  <si>
    <t>Subtotal item 7.0</t>
  </si>
  <si>
    <t>INSTALAÇÕES ELETRICAS</t>
  </si>
  <si>
    <t>Executar instalaçoes eletricas de acordo projeto eletrico, e seguindo padroes de peças adotados nas edificaçoes existentes.</t>
  </si>
  <si>
    <t>Item</t>
  </si>
  <si>
    <t>Descrição</t>
  </si>
  <si>
    <t>Prazo de Execução (dias)</t>
  </si>
  <si>
    <t>Total (R$) sem bdi</t>
  </si>
  <si>
    <t>Subtotal Mensal</t>
  </si>
  <si>
    <t>PLACA DA OBRA</t>
  </si>
  <si>
    <t>ALVENARIA, REBOCOS E CHAPISCOS</t>
  </si>
  <si>
    <t>FUNDAÇÃO E EXTRUTURAS</t>
  </si>
  <si>
    <t>PORTAS, PORTAO, JANELAS E VIDROS</t>
  </si>
  <si>
    <t>JARDIM DE INVERNO</t>
  </si>
  <si>
    <t>LAJE E TELHADO</t>
  </si>
  <si>
    <t>APARELHOS DE AR CONDICIONADO</t>
  </si>
  <si>
    <t>DEMOLIÇOES E RETIRADAS</t>
  </si>
  <si>
    <t>PINTURA</t>
  </si>
  <si>
    <t>PISOS</t>
  </si>
  <si>
    <t>INSTALAÇOES ELETRICAS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</si>
</sst>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General"/>
    <numFmt numFmtId="166" formatCode="_ * #,##0.00_ ;_ * \-#,##0.00_ ;_ * &quot;-&quot;??_ ;_ @_ "/>
    <numFmt numFmtId="167" formatCode="&quot;R$ &quot;#,##0\ ;[Red]&quot;(R$ &quot;#,##0\)"/>
    <numFmt numFmtId="168" formatCode="##.##000"/>
    <numFmt numFmtId="169" formatCode="##.##000##"/>
    <numFmt numFmtId="170" formatCode="&quot;R$&quot;\ #,##0.00"/>
  </numFmts>
  <fonts count="4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9"/>
      <name val="Calibri"/>
      <family val="2"/>
    </font>
    <font>
      <sz val="10"/>
      <name val="Mang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0"/>
      <name val="Book Antiqua"/>
      <family val="1"/>
    </font>
    <font>
      <sz val="15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indexed="41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9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60"/>
        <bgColor indexed="25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63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48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8" fillId="24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8" fillId="24" borderId="2" applyNumberFormat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3" fillId="0" borderId="0"/>
    <xf numFmtId="165" fontId="34" fillId="0" borderId="0" applyBorder="0" applyProtection="0"/>
    <xf numFmtId="0" fontId="11" fillId="0" borderId="0" applyNumberFormat="0" applyFill="0" applyBorder="0" applyAlignment="0" applyProtection="0"/>
    <xf numFmtId="0" fontId="6" fillId="8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10" fillId="3" borderId="1" applyNumberFormat="0" applyAlignment="0" applyProtection="0"/>
    <xf numFmtId="0" fontId="9" fillId="0" borderId="3" applyNumberFormat="0" applyFill="0" applyAlignment="0" applyProtection="0"/>
    <xf numFmtId="44" fontId="25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2" fillId="0" borderId="0"/>
    <xf numFmtId="0" fontId="26" fillId="0" borderId="0"/>
    <xf numFmtId="0" fontId="2" fillId="4" borderId="7" applyNumberFormat="0" applyAlignment="0" applyProtection="0"/>
    <xf numFmtId="0" fontId="2" fillId="4" borderId="7" applyNumberFormat="0" applyAlignment="0" applyProtection="0"/>
    <xf numFmtId="0" fontId="2" fillId="4" borderId="7" applyNumberFormat="0" applyAlignment="0" applyProtection="0"/>
    <xf numFmtId="0" fontId="2" fillId="4" borderId="7" applyNumberFormat="0" applyAlignment="0" applyProtection="0"/>
    <xf numFmtId="0" fontId="2" fillId="4" borderId="7" applyNumberFormat="0" applyAlignment="0" applyProtection="0"/>
    <xf numFmtId="0" fontId="2" fillId="4" borderId="7" applyNumberFormat="0" applyAlignment="0" applyProtection="0"/>
    <xf numFmtId="0" fontId="2" fillId="4" borderId="7" applyNumberFormat="0" applyAlignment="0" applyProtection="0"/>
    <xf numFmtId="0" fontId="16" fillId="4" borderId="7" applyNumberFormat="0" applyAlignment="0" applyProtection="0"/>
    <xf numFmtId="0" fontId="17" fillId="2" borderId="8" applyNumberFormat="0" applyAlignment="0" applyProtection="0"/>
    <xf numFmtId="9" fontId="2" fillId="0" borderId="0" applyFill="0" applyBorder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0" fontId="17" fillId="10" borderId="8" applyNumberFormat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166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259" applyFont="1" applyAlignment="1">
      <alignment vertical="center"/>
    </xf>
    <xf numFmtId="0" fontId="2" fillId="0" borderId="0" xfId="259" applyFont="1" applyBorder="1" applyAlignment="1">
      <alignment vertical="center"/>
    </xf>
    <xf numFmtId="0" fontId="26" fillId="0" borderId="0" xfId="259" applyFont="1" applyFill="1" applyAlignment="1">
      <alignment vertical="center"/>
    </xf>
    <xf numFmtId="0" fontId="26" fillId="0" borderId="0" xfId="259" applyFont="1" applyAlignment="1">
      <alignment vertical="center"/>
    </xf>
    <xf numFmtId="4" fontId="26" fillId="0" borderId="12" xfId="342" applyNumberFormat="1" applyFont="1" applyFill="1" applyBorder="1" applyAlignment="1">
      <alignment horizontal="right" vertical="center"/>
    </xf>
    <xf numFmtId="0" fontId="26" fillId="0" borderId="0" xfId="259" applyFont="1" applyAlignment="1">
      <alignment horizontal="center" vertical="center"/>
    </xf>
    <xf numFmtId="0" fontId="26" fillId="0" borderId="0" xfId="259" applyFont="1" applyAlignment="1">
      <alignment horizontal="left" vertical="center" wrapText="1"/>
    </xf>
    <xf numFmtId="168" fontId="26" fillId="0" borderId="0" xfId="259" applyNumberFormat="1" applyFont="1" applyAlignment="1">
      <alignment horizontal="right" vertical="center"/>
    </xf>
    <xf numFmtId="169" fontId="26" fillId="0" borderId="0" xfId="259" applyNumberFormat="1" applyFont="1" applyAlignment="1">
      <alignment horizontal="right" vertical="center"/>
    </xf>
    <xf numFmtId="0" fontId="26" fillId="0" borderId="0" xfId="259" applyFont="1" applyBorder="1" applyAlignment="1">
      <alignment horizontal="center" vertical="center"/>
    </xf>
    <xf numFmtId="170" fontId="1" fillId="0" borderId="0" xfId="248" applyNumberFormat="1" applyFont="1" applyBorder="1" applyAlignment="1">
      <alignment horizontal="right" vertical="center"/>
    </xf>
    <xf numFmtId="0" fontId="26" fillId="0" borderId="0" xfId="259" applyFont="1" applyBorder="1" applyAlignment="1">
      <alignment vertical="center"/>
    </xf>
    <xf numFmtId="0" fontId="1" fillId="0" borderId="0" xfId="259" applyFont="1" applyBorder="1" applyAlignment="1">
      <alignment vertical="center"/>
    </xf>
    <xf numFmtId="164" fontId="26" fillId="0" borderId="0" xfId="342" applyFont="1" applyFill="1" applyBorder="1" applyAlignment="1">
      <alignment horizontal="right" vertical="center"/>
    </xf>
    <xf numFmtId="164" fontId="2" fillId="0" borderId="0" xfId="342" applyFont="1" applyFill="1" applyBorder="1" applyAlignment="1">
      <alignment horizontal="right" vertical="center"/>
    </xf>
    <xf numFmtId="0" fontId="1" fillId="0" borderId="0" xfId="259" applyFont="1" applyAlignment="1">
      <alignment horizontal="center" vertical="center" wrapText="1"/>
    </xf>
    <xf numFmtId="4" fontId="1" fillId="26" borderId="14" xfId="259" applyNumberFormat="1" applyFont="1" applyFill="1" applyBorder="1" applyAlignment="1">
      <alignment vertical="center" wrapText="1"/>
    </xf>
    <xf numFmtId="0" fontId="30" fillId="0" borderId="18" xfId="0" applyFont="1" applyBorder="1" applyAlignment="1">
      <alignment wrapText="1"/>
    </xf>
    <xf numFmtId="0" fontId="26" fillId="0" borderId="0" xfId="259" applyFont="1" applyFill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8" fillId="0" borderId="21" xfId="0" applyFont="1" applyFill="1" applyBorder="1" applyAlignment="1">
      <alignment horizontal="left" vertical="top" wrapText="1"/>
    </xf>
    <xf numFmtId="2" fontId="28" fillId="0" borderId="21" xfId="0" applyNumberFormat="1" applyFont="1" applyFill="1" applyBorder="1" applyAlignment="1">
      <alignment vertical="center" wrapText="1"/>
    </xf>
    <xf numFmtId="0" fontId="1" fillId="0" borderId="13" xfId="259" applyFont="1" applyFill="1" applyBorder="1" applyAlignment="1">
      <alignment horizontal="left" vertical="center"/>
    </xf>
    <xf numFmtId="44" fontId="28" fillId="0" borderId="21" xfId="248" applyFont="1" applyFill="1" applyBorder="1" applyAlignment="1">
      <alignment horizontal="right" vertical="center" wrapText="1"/>
    </xf>
    <xf numFmtId="0" fontId="30" fillId="0" borderId="22" xfId="0" applyFont="1" applyBorder="1" applyAlignment="1">
      <alignment wrapText="1"/>
    </xf>
    <xf numFmtId="0" fontId="1" fillId="0" borderId="12" xfId="259" applyFont="1" applyFill="1" applyBorder="1" applyAlignment="1">
      <alignment horizontal="left"/>
    </xf>
    <xf numFmtId="0" fontId="29" fillId="0" borderId="31" xfId="0" applyFont="1" applyFill="1" applyBorder="1" applyAlignment="1">
      <alignment horizontal="center" wrapText="1"/>
    </xf>
    <xf numFmtId="2" fontId="28" fillId="0" borderId="14" xfId="0" applyNumberFormat="1" applyFont="1" applyFill="1" applyBorder="1" applyAlignment="1">
      <alignment wrapText="1"/>
    </xf>
    <xf numFmtId="44" fontId="28" fillId="0" borderId="32" xfId="248" applyFont="1" applyFill="1" applyBorder="1" applyAlignment="1">
      <alignment horizontal="right" wrapText="1"/>
    </xf>
    <xf numFmtId="9" fontId="2" fillId="0" borderId="0" xfId="259" applyNumberFormat="1" applyFont="1" applyBorder="1" applyAlignment="1">
      <alignment vertical="center"/>
    </xf>
    <xf numFmtId="0" fontId="2" fillId="0" borderId="14" xfId="259" applyFont="1" applyFill="1" applyBorder="1" applyAlignment="1">
      <alignment horizontal="center" vertical="center"/>
    </xf>
    <xf numFmtId="2" fontId="31" fillId="0" borderId="14" xfId="0" applyNumberFormat="1" applyFont="1" applyFill="1" applyBorder="1" applyAlignment="1">
      <alignment vertical="center" wrapText="1"/>
    </xf>
    <xf numFmtId="44" fontId="31" fillId="0" borderId="14" xfId="248" applyFont="1" applyFill="1" applyBorder="1" applyAlignment="1">
      <alignment horizontal="right" vertical="center" wrapText="1"/>
    </xf>
    <xf numFmtId="4" fontId="2" fillId="0" borderId="14" xfId="342" applyNumberFormat="1" applyFont="1" applyFill="1" applyBorder="1" applyAlignment="1">
      <alignment horizontal="right" vertical="center"/>
    </xf>
    <xf numFmtId="0" fontId="31" fillId="0" borderId="31" xfId="0" applyFont="1" applyFill="1" applyBorder="1" applyAlignment="1">
      <alignment horizontal="center" vertical="center" wrapText="1"/>
    </xf>
    <xf numFmtId="0" fontId="2" fillId="0" borderId="14" xfId="259" applyFont="1" applyFill="1" applyBorder="1" applyAlignment="1">
      <alignment horizontal="center" vertical="center" wrapText="1"/>
    </xf>
    <xf numFmtId="44" fontId="28" fillId="0" borderId="14" xfId="248" applyNumberFormat="1" applyFont="1" applyFill="1" applyBorder="1" applyAlignment="1">
      <alignment horizontal="right" wrapText="1"/>
    </xf>
    <xf numFmtId="0" fontId="30" fillId="0" borderId="14" xfId="0" applyFont="1" applyBorder="1" applyAlignment="1">
      <alignment wrapText="1"/>
    </xf>
    <xf numFmtId="0" fontId="28" fillId="0" borderId="31" xfId="0" applyFont="1" applyFill="1" applyBorder="1" applyAlignment="1">
      <alignment horizontal="center" wrapText="1"/>
    </xf>
    <xf numFmtId="2" fontId="28" fillId="0" borderId="14" xfId="0" applyNumberFormat="1" applyFont="1" applyFill="1" applyBorder="1" applyAlignment="1">
      <alignment horizontal="right" wrapText="1"/>
    </xf>
    <xf numFmtId="4" fontId="2" fillId="0" borderId="21" xfId="342" applyNumberFormat="1" applyFont="1" applyFill="1" applyBorder="1" applyAlignment="1">
      <alignment horizontal="right" vertical="center"/>
    </xf>
    <xf numFmtId="0" fontId="29" fillId="0" borderId="21" xfId="0" applyFont="1" applyFill="1" applyBorder="1" applyAlignment="1">
      <alignment horizontal="center" vertical="center" wrapText="1"/>
    </xf>
    <xf numFmtId="0" fontId="2" fillId="27" borderId="14" xfId="259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vertical="top" wrapText="1"/>
    </xf>
    <xf numFmtId="0" fontId="29" fillId="27" borderId="31" xfId="0" applyFont="1" applyFill="1" applyBorder="1" applyAlignment="1">
      <alignment horizontal="center" wrapText="1"/>
    </xf>
    <xf numFmtId="2" fontId="28" fillId="27" borderId="14" xfId="0" applyNumberFormat="1" applyFont="1" applyFill="1" applyBorder="1" applyAlignment="1">
      <alignment wrapText="1"/>
    </xf>
    <xf numFmtId="4" fontId="2" fillId="27" borderId="13" xfId="342" applyNumberFormat="1" applyFont="1" applyFill="1" applyBorder="1" applyAlignment="1">
      <alignment horizontal="right" vertical="center"/>
    </xf>
    <xf numFmtId="44" fontId="28" fillId="27" borderId="14" xfId="248" applyNumberFormat="1" applyFont="1" applyFill="1" applyBorder="1" applyAlignment="1">
      <alignment horizontal="right" wrapText="1"/>
    </xf>
    <xf numFmtId="4" fontId="2" fillId="27" borderId="14" xfId="342" applyNumberFormat="1" applyFont="1" applyFill="1" applyBorder="1" applyAlignment="1">
      <alignment horizontal="right" vertical="center"/>
    </xf>
    <xf numFmtId="0" fontId="26" fillId="27" borderId="0" xfId="259" applyFont="1" applyFill="1" applyBorder="1" applyAlignment="1">
      <alignment vertical="center"/>
    </xf>
    <xf numFmtId="164" fontId="26" fillId="27" borderId="0" xfId="342" applyFont="1" applyFill="1" applyBorder="1" applyAlignment="1">
      <alignment horizontal="right" vertical="center"/>
    </xf>
    <xf numFmtId="0" fontId="26" fillId="27" borderId="0" xfId="259" applyFont="1" applyFill="1" applyAlignment="1">
      <alignment vertical="center"/>
    </xf>
    <xf numFmtId="2" fontId="28" fillId="27" borderId="15" xfId="0" applyNumberFormat="1" applyFont="1" applyFill="1" applyBorder="1" applyAlignment="1">
      <alignment wrapText="1"/>
    </xf>
    <xf numFmtId="4" fontId="2" fillId="27" borderId="25" xfId="342" applyNumberFormat="1" applyFont="1" applyFill="1" applyBorder="1" applyAlignment="1">
      <alignment horizontal="right" vertical="center"/>
    </xf>
    <xf numFmtId="44" fontId="28" fillId="27" borderId="15" xfId="248" applyNumberFormat="1" applyFont="1" applyFill="1" applyBorder="1" applyAlignment="1">
      <alignment horizontal="right" wrapText="1"/>
    </xf>
    <xf numFmtId="0" fontId="28" fillId="27" borderId="31" xfId="0" applyFont="1" applyFill="1" applyBorder="1" applyAlignment="1">
      <alignment horizontal="center" wrapText="1"/>
    </xf>
    <xf numFmtId="4" fontId="2" fillId="27" borderId="15" xfId="342" applyNumberFormat="1" applyFont="1" applyFill="1" applyBorder="1" applyAlignment="1">
      <alignment horizontal="right"/>
    </xf>
    <xf numFmtId="44" fontId="28" fillId="27" borderId="36" xfId="248" applyNumberFormat="1" applyFont="1" applyFill="1" applyBorder="1" applyAlignment="1">
      <alignment horizontal="right" wrapText="1"/>
    </xf>
    <xf numFmtId="0" fontId="30" fillId="27" borderId="14" xfId="0" applyFont="1" applyFill="1" applyBorder="1" applyAlignment="1">
      <alignment vertical="top" wrapText="1"/>
    </xf>
    <xf numFmtId="0" fontId="28" fillId="27" borderId="14" xfId="0" applyFont="1" applyFill="1" applyBorder="1" applyAlignment="1">
      <alignment horizontal="center" wrapText="1"/>
    </xf>
    <xf numFmtId="0" fontId="1" fillId="27" borderId="13" xfId="259" applyFont="1" applyFill="1" applyBorder="1" applyAlignment="1">
      <alignment horizontal="center" vertical="center"/>
    </xf>
    <xf numFmtId="44" fontId="28" fillId="27" borderId="32" xfId="248" applyFont="1" applyFill="1" applyBorder="1" applyAlignment="1">
      <alignment horizontal="right" wrapText="1"/>
    </xf>
    <xf numFmtId="0" fontId="1" fillId="27" borderId="14" xfId="259" applyFont="1" applyFill="1" applyBorder="1" applyAlignment="1">
      <alignment horizontal="center" vertical="center"/>
    </xf>
    <xf numFmtId="2" fontId="32" fillId="27" borderId="14" xfId="0" applyNumberFormat="1" applyFont="1" applyFill="1" applyBorder="1" applyAlignment="1">
      <alignment horizontal="right" wrapText="1"/>
    </xf>
    <xf numFmtId="44" fontId="28" fillId="27" borderId="14" xfId="248" applyFont="1" applyFill="1" applyBorder="1" applyAlignment="1">
      <alignment horizontal="right" wrapText="1"/>
    </xf>
    <xf numFmtId="0" fontId="30" fillId="27" borderId="14" xfId="0" applyFont="1" applyFill="1" applyBorder="1" applyAlignment="1">
      <alignment wrapText="1"/>
    </xf>
    <xf numFmtId="0" fontId="1" fillId="27" borderId="30" xfId="259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vertical="center" wrapText="1"/>
    </xf>
    <xf numFmtId="0" fontId="30" fillId="27" borderId="21" xfId="0" applyFont="1" applyFill="1" applyBorder="1" applyAlignment="1">
      <alignment horizontal="left" vertical="center" wrapText="1"/>
    </xf>
    <xf numFmtId="0" fontId="28" fillId="27" borderId="32" xfId="0" applyFont="1" applyFill="1" applyBorder="1" applyAlignment="1">
      <alignment horizontal="center" wrapText="1"/>
    </xf>
    <xf numFmtId="2" fontId="28" fillId="27" borderId="14" xfId="0" applyNumberFormat="1" applyFont="1" applyFill="1" applyBorder="1" applyAlignment="1">
      <alignment vertical="center" wrapText="1"/>
    </xf>
    <xf numFmtId="0" fontId="1" fillId="27" borderId="27" xfId="259" applyFont="1" applyFill="1" applyBorder="1" applyAlignment="1">
      <alignment horizontal="center" vertical="center"/>
    </xf>
    <xf numFmtId="44" fontId="28" fillId="27" borderId="14" xfId="248" applyFont="1" applyFill="1" applyBorder="1" applyAlignment="1">
      <alignment horizontal="right" vertical="center" wrapText="1"/>
    </xf>
    <xf numFmtId="2" fontId="28" fillId="27" borderId="21" xfId="0" applyNumberFormat="1" applyFont="1" applyFill="1" applyBorder="1" applyAlignment="1">
      <alignment vertical="center" wrapText="1"/>
    </xf>
    <xf numFmtId="44" fontId="28" fillId="27" borderId="21" xfId="248" applyFont="1" applyFill="1" applyBorder="1" applyAlignment="1">
      <alignment horizontal="right" vertical="center" wrapText="1"/>
    </xf>
    <xf numFmtId="0" fontId="28" fillId="27" borderId="20" xfId="0" applyFont="1" applyFill="1" applyBorder="1" applyAlignment="1">
      <alignment horizontal="left" vertical="center" wrapText="1"/>
    </xf>
    <xf numFmtId="0" fontId="28" fillId="27" borderId="34" xfId="0" applyFont="1" applyFill="1" applyBorder="1" applyAlignment="1">
      <alignment horizontal="center" vertical="top" wrapText="1"/>
    </xf>
    <xf numFmtId="0" fontId="1" fillId="27" borderId="25" xfId="259" applyFont="1" applyFill="1" applyBorder="1" applyAlignment="1">
      <alignment horizontal="center"/>
    </xf>
    <xf numFmtId="44" fontId="28" fillId="27" borderId="15" xfId="248" applyFont="1" applyFill="1" applyBorder="1" applyAlignment="1">
      <alignment horizontal="right" wrapText="1"/>
    </xf>
    <xf numFmtId="4" fontId="2" fillId="27" borderId="14" xfId="342" applyNumberFormat="1" applyFont="1" applyFill="1" applyBorder="1" applyAlignment="1">
      <alignment horizontal="right"/>
    </xf>
    <xf numFmtId="0" fontId="2" fillId="27" borderId="14" xfId="259" applyFont="1" applyFill="1" applyBorder="1" applyAlignment="1">
      <alignment horizontal="left" vertical="center" wrapText="1"/>
    </xf>
    <xf numFmtId="0" fontId="29" fillId="27" borderId="21" xfId="0" applyFont="1" applyFill="1" applyBorder="1" applyAlignment="1">
      <alignment horizontal="center" wrapText="1"/>
    </xf>
    <xf numFmtId="2" fontId="2" fillId="27" borderId="28" xfId="259" applyNumberFormat="1" applyFont="1" applyFill="1" applyBorder="1" applyAlignment="1">
      <alignment horizontal="right"/>
    </xf>
    <xf numFmtId="0" fontId="1" fillId="27" borderId="29" xfId="259" applyFont="1" applyFill="1" applyBorder="1" applyAlignment="1">
      <alignment horizontal="left"/>
    </xf>
    <xf numFmtId="44" fontId="28" fillId="27" borderId="24" xfId="248" applyFont="1" applyFill="1" applyBorder="1" applyAlignment="1">
      <alignment horizontal="right" wrapText="1"/>
    </xf>
    <xf numFmtId="4" fontId="2" fillId="27" borderId="21" xfId="342" applyNumberFormat="1" applyFont="1" applyFill="1" applyBorder="1" applyAlignment="1">
      <alignment horizontal="right"/>
    </xf>
    <xf numFmtId="0" fontId="2" fillId="27" borderId="14" xfId="259" applyFont="1" applyFill="1" applyBorder="1" applyAlignment="1">
      <alignment horizontal="left" vertical="top" wrapText="1"/>
    </xf>
    <xf numFmtId="2" fontId="2" fillId="27" borderId="14" xfId="259" applyNumberFormat="1" applyFont="1" applyFill="1" applyBorder="1" applyAlignment="1">
      <alignment horizontal="right"/>
    </xf>
    <xf numFmtId="0" fontId="1" fillId="27" borderId="26" xfId="259" applyFont="1" applyFill="1" applyBorder="1" applyAlignment="1">
      <alignment horizontal="left"/>
    </xf>
    <xf numFmtId="0" fontId="28" fillId="27" borderId="23" xfId="0" applyFont="1" applyFill="1" applyBorder="1" applyAlignment="1">
      <alignment horizontal="center" wrapText="1"/>
    </xf>
    <xf numFmtId="2" fontId="2" fillId="27" borderId="13" xfId="259" applyNumberFormat="1" applyFont="1" applyFill="1" applyBorder="1" applyAlignment="1">
      <alignment horizontal="right"/>
    </xf>
    <xf numFmtId="0" fontId="1" fillId="27" borderId="13" xfId="259" applyFont="1" applyFill="1" applyBorder="1" applyAlignment="1">
      <alignment horizontal="left"/>
    </xf>
    <xf numFmtId="49" fontId="1" fillId="28" borderId="14" xfId="259" applyNumberFormat="1" applyFont="1" applyFill="1" applyBorder="1" applyAlignment="1">
      <alignment horizontal="center" vertical="center"/>
    </xf>
    <xf numFmtId="164" fontId="1" fillId="28" borderId="14" xfId="342" applyFont="1" applyFill="1" applyBorder="1" applyAlignment="1">
      <alignment horizontal="right" vertical="center"/>
    </xf>
    <xf numFmtId="4" fontId="1" fillId="28" borderId="14" xfId="259" applyNumberFormat="1" applyFont="1" applyFill="1" applyBorder="1" applyAlignment="1">
      <alignment horizontal="center" vertical="center"/>
    </xf>
    <xf numFmtId="4" fontId="1" fillId="28" borderId="31" xfId="259" applyNumberFormat="1" applyFont="1" applyFill="1" applyBorder="1" applyAlignment="1">
      <alignment horizontal="right" vertical="center"/>
    </xf>
    <xf numFmtId="4" fontId="1" fillId="28" borderId="31" xfId="259" applyNumberFormat="1" applyFont="1" applyFill="1" applyBorder="1" applyAlignment="1">
      <alignment horizontal="center" vertical="center"/>
    </xf>
    <xf numFmtId="0" fontId="1" fillId="28" borderId="15" xfId="259" applyFont="1" applyFill="1" applyBorder="1" applyAlignment="1">
      <alignment horizontal="center" vertical="center"/>
    </xf>
    <xf numFmtId="0" fontId="1" fillId="28" borderId="14" xfId="259" applyFont="1" applyFill="1" applyBorder="1" applyAlignment="1">
      <alignment horizontal="center" vertical="center"/>
    </xf>
    <xf numFmtId="0" fontId="1" fillId="28" borderId="20" xfId="259" applyFont="1" applyFill="1" applyBorder="1" applyAlignment="1">
      <alignment horizontal="center" vertical="center"/>
    </xf>
    <xf numFmtId="0" fontId="1" fillId="28" borderId="14" xfId="259" applyFont="1" applyFill="1" applyBorder="1" applyAlignment="1">
      <alignment horizontal="right" vertical="center" wrapText="1"/>
    </xf>
    <xf numFmtId="4" fontId="1" fillId="30" borderId="14" xfId="259" applyNumberFormat="1" applyFont="1" applyFill="1" applyBorder="1" applyAlignment="1">
      <alignment vertical="center" wrapText="1"/>
    </xf>
    <xf numFmtId="4" fontId="1" fillId="30" borderId="14" xfId="342" applyNumberFormat="1" applyFont="1" applyFill="1" applyBorder="1" applyAlignment="1">
      <alignment horizontal="right"/>
    </xf>
    <xf numFmtId="4" fontId="1" fillId="30" borderId="31" xfId="259" applyNumberFormat="1" applyFont="1" applyFill="1" applyBorder="1" applyAlignment="1">
      <alignment vertical="center" wrapText="1"/>
    </xf>
    <xf numFmtId="4" fontId="1" fillId="30" borderId="21" xfId="259" applyNumberFormat="1" applyFont="1" applyFill="1" applyBorder="1" applyAlignment="1">
      <alignment vertical="center" wrapText="1"/>
    </xf>
    <xf numFmtId="4" fontId="1" fillId="30" borderId="15" xfId="259" applyNumberFormat="1" applyFont="1" applyFill="1" applyBorder="1" applyAlignment="1">
      <alignment vertical="center" wrapText="1"/>
    </xf>
    <xf numFmtId="4" fontId="2" fillId="27" borderId="15" xfId="342" applyNumberFormat="1" applyFont="1" applyFill="1" applyBorder="1" applyAlignment="1">
      <alignment horizontal="right" vertical="center"/>
    </xf>
    <xf numFmtId="0" fontId="28" fillId="0" borderId="21" xfId="0" applyFont="1" applyFill="1" applyBorder="1" applyAlignment="1">
      <alignment horizontal="center" vertical="center" wrapText="1"/>
    </xf>
    <xf numFmtId="0" fontId="39" fillId="28" borderId="12" xfId="0" applyFont="1" applyFill="1" applyBorder="1" applyAlignment="1">
      <alignment horizontal="center"/>
    </xf>
    <xf numFmtId="0" fontId="0" fillId="0" borderId="48" xfId="0" applyFont="1" applyBorder="1"/>
    <xf numFmtId="0" fontId="0" fillId="0" borderId="12" xfId="0" applyFont="1" applyBorder="1"/>
    <xf numFmtId="4" fontId="40" fillId="31" borderId="12" xfId="0" applyNumberFormat="1" applyFont="1" applyFill="1" applyBorder="1" applyAlignment="1">
      <alignment horizontal="center"/>
    </xf>
    <xf numFmtId="4" fontId="41" fillId="0" borderId="12" xfId="0" applyNumberFormat="1" applyFont="1" applyFill="1" applyBorder="1" applyAlignment="1">
      <alignment horizontal="center"/>
    </xf>
    <xf numFmtId="4" fontId="41" fillId="0" borderId="50" xfId="0" applyNumberFormat="1" applyFont="1" applyFill="1" applyBorder="1" applyAlignment="1">
      <alignment horizontal="center"/>
    </xf>
    <xf numFmtId="9" fontId="41" fillId="32" borderId="12" xfId="0" applyNumberFormat="1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50" xfId="0" applyFont="1" applyFill="1" applyBorder="1" applyAlignment="1">
      <alignment horizontal="center"/>
    </xf>
    <xf numFmtId="0" fontId="41" fillId="0" borderId="48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left"/>
    </xf>
    <xf numFmtId="9" fontId="41" fillId="0" borderId="12" xfId="0" applyNumberFormat="1" applyFont="1" applyBorder="1" applyAlignment="1">
      <alignment horizontal="center"/>
    </xf>
    <xf numFmtId="4" fontId="40" fillId="0" borderId="12" xfId="0" applyNumberFormat="1" applyFont="1" applyFill="1" applyBorder="1" applyAlignment="1">
      <alignment horizontal="center"/>
    </xf>
    <xf numFmtId="4" fontId="40" fillId="29" borderId="12" xfId="0" applyNumberFormat="1" applyFont="1" applyFill="1" applyBorder="1" applyAlignment="1">
      <alignment horizontal="center"/>
    </xf>
    <xf numFmtId="9" fontId="41" fillId="0" borderId="12" xfId="0" applyNumberFormat="1" applyFont="1" applyFill="1" applyBorder="1" applyAlignment="1">
      <alignment horizontal="center"/>
    </xf>
    <xf numFmtId="9" fontId="41" fillId="32" borderId="50" xfId="0" applyNumberFormat="1" applyFont="1" applyFill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50" xfId="0" applyFont="1" applyFill="1" applyBorder="1" applyAlignment="1">
      <alignment horizontal="left"/>
    </xf>
    <xf numFmtId="4" fontId="40" fillId="0" borderId="50" xfId="0" applyNumberFormat="1" applyFont="1" applyFill="1" applyBorder="1" applyAlignment="1">
      <alignment horizontal="center"/>
    </xf>
    <xf numFmtId="9" fontId="41" fillId="0" borderId="50" xfId="0" applyNumberFormat="1" applyFont="1" applyFill="1" applyBorder="1" applyAlignment="1">
      <alignment horizontal="center"/>
    </xf>
    <xf numFmtId="4" fontId="40" fillId="27" borderId="12" xfId="0" applyNumberFormat="1" applyFont="1" applyFill="1" applyBorder="1" applyAlignment="1">
      <alignment horizontal="center"/>
    </xf>
    <xf numFmtId="9" fontId="41" fillId="27" borderId="12" xfId="0" applyNumberFormat="1" applyFont="1" applyFill="1" applyBorder="1" applyAlignment="1">
      <alignment horizontal="center"/>
    </xf>
    <xf numFmtId="4" fontId="41" fillId="29" borderId="12" xfId="0" applyNumberFormat="1" applyFont="1" applyFill="1" applyBorder="1" applyAlignment="1">
      <alignment horizontal="center"/>
    </xf>
    <xf numFmtId="4" fontId="41" fillId="29" borderId="50" xfId="0" applyNumberFormat="1" applyFont="1" applyFill="1" applyBorder="1" applyAlignment="1">
      <alignment horizontal="center"/>
    </xf>
    <xf numFmtId="9" fontId="41" fillId="0" borderId="12" xfId="345" applyFont="1" applyFill="1" applyBorder="1" applyAlignment="1">
      <alignment horizontal="center"/>
    </xf>
    <xf numFmtId="9" fontId="41" fillId="28" borderId="12" xfId="345" applyFont="1" applyFill="1" applyBorder="1" applyAlignment="1">
      <alignment horizontal="center"/>
    </xf>
    <xf numFmtId="9" fontId="41" fillId="28" borderId="50" xfId="345" applyFont="1" applyFill="1" applyBorder="1" applyAlignment="1">
      <alignment horizontal="center"/>
    </xf>
    <xf numFmtId="9" fontId="41" fillId="28" borderId="49" xfId="345" applyFont="1" applyFill="1" applyBorder="1" applyAlignment="1">
      <alignment horizontal="center"/>
    </xf>
    <xf numFmtId="9" fontId="41" fillId="28" borderId="54" xfId="345" applyFont="1" applyFill="1" applyBorder="1" applyAlignment="1">
      <alignment horizontal="center"/>
    </xf>
    <xf numFmtId="0" fontId="40" fillId="0" borderId="48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left" vertical="center"/>
    </xf>
    <xf numFmtId="0" fontId="41" fillId="0" borderId="51" xfId="0" applyFont="1" applyFill="1" applyBorder="1" applyAlignment="1">
      <alignment horizontal="center"/>
    </xf>
    <xf numFmtId="9" fontId="41" fillId="0" borderId="13" xfId="345" applyFont="1" applyFill="1" applyBorder="1" applyAlignment="1">
      <alignment horizontal="center"/>
    </xf>
    <xf numFmtId="43" fontId="41" fillId="33" borderId="13" xfId="344" applyFont="1" applyFill="1" applyBorder="1" applyAlignment="1">
      <alignment horizontal="center"/>
    </xf>
    <xf numFmtId="170" fontId="41" fillId="0" borderId="12" xfId="345" applyNumberFormat="1" applyFont="1" applyFill="1" applyBorder="1" applyAlignment="1">
      <alignment horizontal="center"/>
    </xf>
    <xf numFmtId="170" fontId="41" fillId="33" borderId="12" xfId="345" applyNumberFormat="1" applyFont="1" applyFill="1" applyBorder="1" applyAlignment="1">
      <alignment horizontal="center"/>
    </xf>
    <xf numFmtId="170" fontId="41" fillId="33" borderId="50" xfId="345" applyNumberFormat="1" applyFont="1" applyFill="1" applyBorder="1" applyAlignment="1">
      <alignment horizontal="center"/>
    </xf>
    <xf numFmtId="0" fontId="41" fillId="27" borderId="12" xfId="0" applyFont="1" applyFill="1" applyBorder="1" applyAlignment="1">
      <alignment horizontal="center"/>
    </xf>
    <xf numFmtId="0" fontId="41" fillId="0" borderId="41" xfId="0" applyFont="1" applyFill="1" applyBorder="1" applyAlignment="1">
      <alignment horizontal="center"/>
    </xf>
    <xf numFmtId="0" fontId="41" fillId="0" borderId="49" xfId="0" applyFont="1" applyFill="1" applyBorder="1" applyAlignment="1">
      <alignment horizontal="left"/>
    </xf>
    <xf numFmtId="0" fontId="41" fillId="0" borderId="49" xfId="0" applyFont="1" applyFill="1" applyBorder="1" applyAlignment="1">
      <alignment horizontal="center"/>
    </xf>
    <xf numFmtId="9" fontId="41" fillId="0" borderId="49" xfId="345" applyFont="1" applyFill="1" applyBorder="1" applyAlignment="1">
      <alignment horizontal="center"/>
    </xf>
    <xf numFmtId="4" fontId="41" fillId="28" borderId="14" xfId="0" applyNumberFormat="1" applyFont="1" applyFill="1" applyBorder="1" applyAlignment="1">
      <alignment horizontal="center"/>
    </xf>
    <xf numFmtId="0" fontId="40" fillId="0" borderId="41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4" fontId="39" fillId="0" borderId="1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26" fillId="27" borderId="0" xfId="259" applyNumberFormat="1" applyFont="1" applyFill="1" applyAlignment="1">
      <alignment vertical="center"/>
    </xf>
    <xf numFmtId="4" fontId="2" fillId="27" borderId="21" xfId="342" applyNumberFormat="1" applyFont="1" applyFill="1" applyBorder="1" applyAlignment="1">
      <alignment horizontal="right" vertical="center"/>
    </xf>
    <xf numFmtId="0" fontId="2" fillId="0" borderId="0" xfId="259" applyFont="1" applyBorder="1" applyAlignment="1">
      <alignment horizontal="left" vertical="center"/>
    </xf>
    <xf numFmtId="0" fontId="41" fillId="0" borderId="12" xfId="0" applyFont="1" applyBorder="1"/>
    <xf numFmtId="0" fontId="41" fillId="0" borderId="50" xfId="0" applyFont="1" applyBorder="1"/>
    <xf numFmtId="0" fontId="38" fillId="0" borderId="42" xfId="0" applyFont="1" applyBorder="1" applyAlignment="1">
      <alignment horizontal="center"/>
    </xf>
    <xf numFmtId="9" fontId="41" fillId="27" borderId="50" xfId="0" applyNumberFormat="1" applyFont="1" applyFill="1" applyBorder="1" applyAlignment="1">
      <alignment horizontal="center"/>
    </xf>
    <xf numFmtId="4" fontId="40" fillId="27" borderId="50" xfId="0" applyNumberFormat="1" applyFont="1" applyFill="1" applyBorder="1" applyAlignment="1">
      <alignment horizontal="center"/>
    </xf>
    <xf numFmtId="0" fontId="40" fillId="0" borderId="50" xfId="0" applyFont="1" applyFill="1" applyBorder="1" applyAlignment="1">
      <alignment horizontal="left" vertical="center"/>
    </xf>
    <xf numFmtId="0" fontId="41" fillId="27" borderId="50" xfId="0" applyFont="1" applyFill="1" applyBorder="1" applyAlignment="1">
      <alignment horizontal="center"/>
    </xf>
    <xf numFmtId="170" fontId="41" fillId="27" borderId="12" xfId="345" applyNumberFormat="1" applyFont="1" applyFill="1" applyBorder="1" applyAlignment="1">
      <alignment horizontal="center"/>
    </xf>
    <xf numFmtId="9" fontId="41" fillId="27" borderId="12" xfId="345" applyFont="1" applyFill="1" applyBorder="1" applyAlignment="1">
      <alignment horizontal="center"/>
    </xf>
    <xf numFmtId="0" fontId="1" fillId="0" borderId="24" xfId="259" quotePrefix="1" applyFont="1" applyBorder="1" applyAlignment="1">
      <alignment vertical="center"/>
    </xf>
    <xf numFmtId="0" fontId="1" fillId="0" borderId="33" xfId="259" applyFont="1" applyBorder="1" applyAlignment="1">
      <alignment vertical="center"/>
    </xf>
    <xf numFmtId="0" fontId="1" fillId="0" borderId="23" xfId="259" applyFont="1" applyBorder="1" applyAlignment="1">
      <alignment vertical="center"/>
    </xf>
    <xf numFmtId="0" fontId="2" fillId="27" borderId="0" xfId="259" applyFont="1" applyFill="1" applyAlignment="1">
      <alignment vertical="center"/>
    </xf>
    <xf numFmtId="0" fontId="1" fillId="0" borderId="32" xfId="259" applyFont="1" applyBorder="1" applyAlignment="1">
      <alignment horizontal="center" vertical="center"/>
    </xf>
    <xf numFmtId="0" fontId="1" fillId="0" borderId="31" xfId="259" applyFont="1" applyBorder="1" applyAlignment="1">
      <alignment horizontal="center" vertical="center"/>
    </xf>
    <xf numFmtId="0" fontId="1" fillId="0" borderId="36" xfId="259" applyFont="1" applyBorder="1" applyAlignment="1">
      <alignment horizontal="center" vertical="center"/>
    </xf>
    <xf numFmtId="0" fontId="1" fillId="0" borderId="34" xfId="259" applyFont="1" applyBorder="1" applyAlignment="1">
      <alignment horizontal="center" vertical="center"/>
    </xf>
    <xf numFmtId="0" fontId="1" fillId="0" borderId="16" xfId="259" applyFont="1" applyBorder="1" applyAlignment="1">
      <alignment horizontal="center" vertical="center"/>
    </xf>
    <xf numFmtId="0" fontId="1" fillId="0" borderId="17" xfId="259" applyFont="1" applyBorder="1" applyAlignment="1">
      <alignment horizontal="center" vertical="center"/>
    </xf>
    <xf numFmtId="0" fontId="1" fillId="0" borderId="24" xfId="259" applyFont="1" applyBorder="1" applyAlignment="1">
      <alignment horizontal="center" vertical="center"/>
    </xf>
    <xf numFmtId="0" fontId="1" fillId="0" borderId="23" xfId="259" applyFont="1" applyBorder="1" applyAlignment="1">
      <alignment horizontal="center" vertical="center"/>
    </xf>
    <xf numFmtId="0" fontId="2" fillId="0" borderId="16" xfId="259" applyFont="1" applyBorder="1" applyAlignment="1">
      <alignment horizontal="center" vertical="center" wrapText="1"/>
    </xf>
    <xf numFmtId="0" fontId="2" fillId="0" borderId="0" xfId="259" applyFont="1" applyBorder="1" applyAlignment="1">
      <alignment horizontal="center" vertical="center"/>
    </xf>
    <xf numFmtId="0" fontId="2" fillId="0" borderId="17" xfId="259" applyFont="1" applyBorder="1" applyAlignment="1">
      <alignment horizontal="center" vertical="center"/>
    </xf>
    <xf numFmtId="0" fontId="2" fillId="0" borderId="16" xfId="259" applyFont="1" applyBorder="1" applyAlignment="1">
      <alignment horizontal="center" vertical="center"/>
    </xf>
    <xf numFmtId="0" fontId="1" fillId="0" borderId="36" xfId="259" quotePrefix="1" applyFont="1" applyBorder="1" applyAlignment="1">
      <alignment horizontal="left" vertical="center"/>
    </xf>
    <xf numFmtId="0" fontId="1" fillId="0" borderId="37" xfId="259" applyFont="1" applyBorder="1" applyAlignment="1">
      <alignment horizontal="left" vertical="center"/>
    </xf>
    <xf numFmtId="0" fontId="1" fillId="0" borderId="34" xfId="259" applyFont="1" applyBorder="1" applyAlignment="1">
      <alignment horizontal="left" vertical="center"/>
    </xf>
    <xf numFmtId="0" fontId="1" fillId="0" borderId="16" xfId="259" applyFont="1" applyBorder="1" applyAlignment="1">
      <alignment horizontal="left" vertical="center"/>
    </xf>
    <xf numFmtId="0" fontId="1" fillId="0" borderId="0" xfId="259" applyFont="1" applyBorder="1" applyAlignment="1">
      <alignment horizontal="left" vertical="center"/>
    </xf>
    <xf numFmtId="0" fontId="1" fillId="0" borderId="17" xfId="259" applyFont="1" applyBorder="1" applyAlignment="1">
      <alignment horizontal="left" vertical="center"/>
    </xf>
    <xf numFmtId="0" fontId="1" fillId="0" borderId="24" xfId="259" quotePrefix="1" applyFont="1" applyBorder="1" applyAlignment="1">
      <alignment horizontal="left" vertical="center"/>
    </xf>
    <xf numFmtId="0" fontId="1" fillId="0" borderId="33" xfId="259" applyFont="1" applyBorder="1" applyAlignment="1">
      <alignment horizontal="left" vertical="center"/>
    </xf>
    <xf numFmtId="0" fontId="1" fillId="0" borderId="23" xfId="259" applyFont="1" applyBorder="1" applyAlignment="1">
      <alignment horizontal="left" vertical="center"/>
    </xf>
    <xf numFmtId="0" fontId="2" fillId="0" borderId="32" xfId="259" applyFont="1" applyBorder="1" applyAlignment="1">
      <alignment horizontal="left" vertical="center"/>
    </xf>
    <xf numFmtId="0" fontId="2" fillId="0" borderId="35" xfId="259" applyFont="1" applyBorder="1" applyAlignment="1">
      <alignment horizontal="left" vertical="center"/>
    </xf>
    <xf numFmtId="0" fontId="2" fillId="0" borderId="31" xfId="259" applyFont="1" applyBorder="1" applyAlignment="1">
      <alignment horizontal="left" vertical="center"/>
    </xf>
    <xf numFmtId="0" fontId="2" fillId="0" borderId="32" xfId="259" applyFont="1" applyBorder="1" applyAlignment="1">
      <alignment horizontal="center" vertical="center"/>
    </xf>
    <xf numFmtId="0" fontId="2" fillId="0" borderId="35" xfId="259" applyFont="1" applyBorder="1" applyAlignment="1">
      <alignment horizontal="center" vertical="center"/>
    </xf>
    <xf numFmtId="0" fontId="2" fillId="0" borderId="31" xfId="259" applyFont="1" applyBorder="1" applyAlignment="1">
      <alignment horizontal="center" vertical="center"/>
    </xf>
    <xf numFmtId="0" fontId="27" fillId="29" borderId="32" xfId="259" applyFont="1" applyFill="1" applyBorder="1" applyAlignment="1">
      <alignment horizontal="center" vertical="center"/>
    </xf>
    <xf numFmtId="0" fontId="27" fillId="29" borderId="35" xfId="259" applyFont="1" applyFill="1" applyBorder="1" applyAlignment="1">
      <alignment horizontal="center" vertical="center"/>
    </xf>
    <xf numFmtId="0" fontId="27" fillId="29" borderId="31" xfId="259" applyFont="1" applyFill="1" applyBorder="1" applyAlignment="1">
      <alignment horizontal="center" vertical="center"/>
    </xf>
    <xf numFmtId="0" fontId="1" fillId="30" borderId="32" xfId="259" applyFont="1" applyFill="1" applyBorder="1" applyAlignment="1">
      <alignment horizontal="right" vertical="center" wrapText="1"/>
    </xf>
    <xf numFmtId="0" fontId="1" fillId="30" borderId="35" xfId="259" applyFont="1" applyFill="1" applyBorder="1" applyAlignment="1">
      <alignment horizontal="right" vertical="center" wrapText="1"/>
    </xf>
    <xf numFmtId="0" fontId="1" fillId="30" borderId="31" xfId="259" applyFont="1" applyFill="1" applyBorder="1" applyAlignment="1">
      <alignment horizontal="right" vertical="center" wrapText="1"/>
    </xf>
    <xf numFmtId="0" fontId="1" fillId="28" borderId="32" xfId="259" applyFont="1" applyFill="1" applyBorder="1" applyAlignment="1">
      <alignment horizontal="center" vertical="center"/>
    </xf>
    <xf numFmtId="0" fontId="1" fillId="28" borderId="35" xfId="259" applyFont="1" applyFill="1" applyBorder="1" applyAlignment="1">
      <alignment horizontal="center" vertical="center"/>
    </xf>
    <xf numFmtId="0" fontId="1" fillId="28" borderId="31" xfId="259" applyFont="1" applyFill="1" applyBorder="1" applyAlignment="1">
      <alignment horizontal="center" vertical="center"/>
    </xf>
    <xf numFmtId="0" fontId="1" fillId="28" borderId="36" xfId="259" applyFont="1" applyFill="1" applyBorder="1" applyAlignment="1">
      <alignment horizontal="left" vertical="center"/>
    </xf>
    <xf numFmtId="0" fontId="1" fillId="28" borderId="39" xfId="259" applyFont="1" applyFill="1" applyBorder="1" applyAlignment="1">
      <alignment horizontal="left" vertical="center"/>
    </xf>
    <xf numFmtId="0" fontId="1" fillId="28" borderId="34" xfId="259" applyFont="1" applyFill="1" applyBorder="1" applyAlignment="1">
      <alignment horizontal="left" vertical="center"/>
    </xf>
    <xf numFmtId="0" fontId="1" fillId="30" borderId="40" xfId="259" applyFont="1" applyFill="1" applyBorder="1" applyAlignment="1">
      <alignment horizontal="right" vertical="center" wrapText="1"/>
    </xf>
    <xf numFmtId="0" fontId="1" fillId="30" borderId="33" xfId="259" applyFont="1" applyFill="1" applyBorder="1" applyAlignment="1">
      <alignment horizontal="right" vertical="center" wrapText="1"/>
    </xf>
    <xf numFmtId="0" fontId="1" fillId="30" borderId="38" xfId="259" applyFont="1" applyFill="1" applyBorder="1" applyAlignment="1">
      <alignment horizontal="right" vertical="center" wrapText="1"/>
    </xf>
    <xf numFmtId="0" fontId="1" fillId="30" borderId="24" xfId="259" applyFont="1" applyFill="1" applyBorder="1" applyAlignment="1">
      <alignment horizontal="right" vertical="center" wrapText="1"/>
    </xf>
    <xf numFmtId="0" fontId="1" fillId="30" borderId="23" xfId="259" applyFont="1" applyFill="1" applyBorder="1" applyAlignment="1">
      <alignment horizontal="right" vertical="center" wrapText="1"/>
    </xf>
    <xf numFmtId="0" fontId="1" fillId="0" borderId="0" xfId="259" applyFont="1" applyBorder="1" applyAlignment="1">
      <alignment horizontal="center" vertical="center" wrapText="1"/>
    </xf>
    <xf numFmtId="0" fontId="1" fillId="26" borderId="32" xfId="259" applyFont="1" applyFill="1" applyBorder="1" applyAlignment="1">
      <alignment horizontal="center" vertical="center" wrapText="1"/>
    </xf>
    <xf numFmtId="0" fontId="1" fillId="26" borderId="35" xfId="259" applyFont="1" applyFill="1" applyBorder="1" applyAlignment="1">
      <alignment horizontal="center" vertical="center" wrapText="1"/>
    </xf>
    <xf numFmtId="0" fontId="1" fillId="26" borderId="31" xfId="259" applyFont="1" applyFill="1" applyBorder="1" applyAlignment="1">
      <alignment horizontal="center" vertical="center" wrapText="1"/>
    </xf>
    <xf numFmtId="0" fontId="1" fillId="28" borderId="36" xfId="259" applyFont="1" applyFill="1" applyBorder="1" applyAlignment="1">
      <alignment horizontal="center" vertical="center"/>
    </xf>
    <xf numFmtId="0" fontId="1" fillId="28" borderId="36" xfId="259" applyFont="1" applyFill="1" applyBorder="1" applyAlignment="1">
      <alignment horizontal="center" vertical="center" wrapText="1"/>
    </xf>
    <xf numFmtId="0" fontId="1" fillId="28" borderId="37" xfId="259" applyFont="1" applyFill="1" applyBorder="1" applyAlignment="1">
      <alignment horizontal="center" vertical="center" wrapText="1"/>
    </xf>
    <xf numFmtId="0" fontId="1" fillId="28" borderId="34" xfId="259" applyFont="1" applyFill="1" applyBorder="1" applyAlignment="1">
      <alignment horizontal="center" vertical="center" wrapText="1"/>
    </xf>
    <xf numFmtId="0" fontId="1" fillId="0" borderId="36" xfId="259" applyFont="1" applyBorder="1" applyAlignment="1">
      <alignment horizontal="left" vertical="center"/>
    </xf>
    <xf numFmtId="0" fontId="2" fillId="0" borderId="36" xfId="259" applyFont="1" applyBorder="1" applyAlignment="1">
      <alignment horizontal="left" vertical="center"/>
    </xf>
    <xf numFmtId="0" fontId="2" fillId="0" borderId="37" xfId="259" applyFont="1" applyBorder="1" applyAlignment="1">
      <alignment horizontal="left" vertical="center"/>
    </xf>
    <xf numFmtId="4" fontId="38" fillId="0" borderId="36" xfId="0" applyNumberFormat="1" applyFont="1" applyBorder="1" applyAlignment="1">
      <alignment horizontal="center" vertical="center"/>
    </xf>
    <xf numFmtId="4" fontId="38" fillId="0" borderId="34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4" fontId="38" fillId="0" borderId="2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42" fillId="28" borderId="32" xfId="0" applyFont="1" applyFill="1" applyBorder="1" applyAlignment="1">
      <alignment horizontal="left"/>
    </xf>
    <xf numFmtId="0" fontId="42" fillId="28" borderId="31" xfId="0" applyFont="1" applyFill="1" applyBorder="1" applyAlignment="1">
      <alignment horizontal="left"/>
    </xf>
    <xf numFmtId="44" fontId="38" fillId="0" borderId="32" xfId="248" applyFont="1" applyBorder="1" applyAlignment="1">
      <alignment horizontal="center" vertical="center"/>
    </xf>
    <xf numFmtId="44" fontId="38" fillId="0" borderId="31" xfId="248" applyFont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53" xfId="0" applyBorder="1" applyAlignment="1">
      <alignment horizontal="center"/>
    </xf>
    <xf numFmtId="4" fontId="39" fillId="0" borderId="49" xfId="0" applyNumberFormat="1" applyFont="1" applyFill="1" applyBorder="1" applyAlignment="1">
      <alignment horizontal="center" vertical="center"/>
    </xf>
    <xf numFmtId="4" fontId="39" fillId="0" borderId="1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9" fillId="28" borderId="43" xfId="0" applyFont="1" applyFill="1" applyBorder="1" applyAlignment="1">
      <alignment horizontal="center" vertical="center" wrapText="1"/>
    </xf>
    <xf numFmtId="0" fontId="39" fillId="28" borderId="44" xfId="0" applyFont="1" applyFill="1" applyBorder="1" applyAlignment="1">
      <alignment horizontal="center" vertical="center" wrapText="1"/>
    </xf>
    <xf numFmtId="0" fontId="39" fillId="28" borderId="46" xfId="0" applyFont="1" applyFill="1" applyBorder="1" applyAlignment="1">
      <alignment horizontal="center" vertical="center" wrapText="1"/>
    </xf>
    <xf numFmtId="0" fontId="39" fillId="28" borderId="4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4" fontId="0" fillId="0" borderId="3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7" xfId="0" applyBorder="1" applyAlignment="1">
      <alignment horizontal="center"/>
    </xf>
    <xf numFmtId="0" fontId="40" fillId="0" borderId="49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44" fontId="0" fillId="0" borderId="36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4" fontId="39" fillId="0" borderId="50" xfId="0" applyNumberFormat="1" applyFont="1" applyFill="1" applyBorder="1" applyAlignment="1">
      <alignment horizontal="center" vertical="center"/>
    </xf>
    <xf numFmtId="2" fontId="39" fillId="28" borderId="25" xfId="0" applyNumberFormat="1" applyFont="1" applyFill="1" applyBorder="1" applyAlignment="1">
      <alignment horizontal="center" vertical="center"/>
    </xf>
    <xf numFmtId="2" fontId="39" fillId="28" borderId="13" xfId="0" applyNumberFormat="1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horizontal="center" vertical="center"/>
    </xf>
    <xf numFmtId="0" fontId="38" fillId="0" borderId="49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9" fillId="28" borderId="42" xfId="0" applyFont="1" applyFill="1" applyBorder="1" applyAlignment="1">
      <alignment horizontal="center"/>
    </xf>
    <xf numFmtId="0" fontId="39" fillId="28" borderId="27" xfId="0" applyFont="1" applyFill="1" applyBorder="1" applyAlignment="1">
      <alignment horizontal="center"/>
    </xf>
    <xf numFmtId="0" fontId="2" fillId="0" borderId="36" xfId="259" applyFont="1" applyBorder="1" applyAlignment="1">
      <alignment horizontal="center" vertical="center" wrapText="1"/>
    </xf>
    <xf numFmtId="0" fontId="2" fillId="0" borderId="37" xfId="259" applyFont="1" applyBorder="1" applyAlignment="1">
      <alignment horizontal="center" vertical="center" wrapText="1"/>
    </xf>
    <xf numFmtId="0" fontId="2" fillId="0" borderId="34" xfId="259" applyFont="1" applyBorder="1" applyAlignment="1">
      <alignment horizontal="center" vertical="center" wrapText="1"/>
    </xf>
    <xf numFmtId="0" fontId="2" fillId="0" borderId="0" xfId="259" applyFont="1" applyBorder="1" applyAlignment="1">
      <alignment horizontal="center" vertical="center" wrapText="1"/>
    </xf>
    <xf numFmtId="0" fontId="2" fillId="0" borderId="17" xfId="259" applyFont="1" applyBorder="1" applyAlignment="1">
      <alignment horizontal="center" vertical="center" wrapText="1"/>
    </xf>
    <xf numFmtId="0" fontId="2" fillId="0" borderId="24" xfId="259" applyFont="1" applyBorder="1" applyAlignment="1">
      <alignment horizontal="center" vertical="center" wrapText="1"/>
    </xf>
    <xf numFmtId="0" fontId="2" fillId="0" borderId="33" xfId="259" applyFont="1" applyBorder="1" applyAlignment="1">
      <alignment horizontal="center" vertical="center" wrapText="1"/>
    </xf>
    <xf numFmtId="0" fontId="2" fillId="0" borderId="23" xfId="259" applyFont="1" applyBorder="1" applyAlignment="1">
      <alignment horizontal="center" vertical="center" wrapText="1"/>
    </xf>
    <xf numFmtId="0" fontId="1" fillId="0" borderId="32" xfId="259" quotePrefix="1" applyFont="1" applyBorder="1" applyAlignment="1">
      <alignment horizontal="center" vertical="center"/>
    </xf>
    <xf numFmtId="0" fontId="1" fillId="0" borderId="35" xfId="259" quotePrefix="1" applyFont="1" applyBorder="1" applyAlignment="1">
      <alignment horizontal="center" vertical="center"/>
    </xf>
    <xf numFmtId="0" fontId="1" fillId="0" borderId="31" xfId="259" quotePrefix="1" applyFont="1" applyBorder="1" applyAlignment="1">
      <alignment horizontal="center" vertical="center"/>
    </xf>
    <xf numFmtId="2" fontId="39" fillId="28" borderId="41" xfId="0" applyNumberFormat="1" applyFont="1" applyFill="1" applyBorder="1" applyAlignment="1">
      <alignment horizontal="center" vertical="center"/>
    </xf>
    <xf numFmtId="2" fontId="39" fillId="28" borderId="45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4" fontId="38" fillId="0" borderId="32" xfId="0" applyNumberFormat="1" applyFont="1" applyBorder="1" applyAlignment="1">
      <alignment horizontal="center" vertical="center"/>
    </xf>
    <xf numFmtId="4" fontId="38" fillId="0" borderId="35" xfId="0" applyNumberFormat="1" applyFont="1" applyBorder="1" applyAlignment="1">
      <alignment horizontal="center" vertical="center"/>
    </xf>
  </cellXfs>
  <cellStyles count="3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1" xfId="7"/>
    <cellStyle name="20% - Ênfase1 2" xfId="8"/>
    <cellStyle name="20% - Ênfase1 3" xfId="9"/>
    <cellStyle name="20% - Ênfase1 4" xfId="10"/>
    <cellStyle name="20% - Ênfase1 5" xfId="11"/>
    <cellStyle name="20% - Ênfase1 6" xfId="12"/>
    <cellStyle name="20% - Ênfase1 7" xfId="13"/>
    <cellStyle name="20% - Ênfase2 1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3 1" xfId="21"/>
    <cellStyle name="20% - Ênfase3 2" xfId="22"/>
    <cellStyle name="20% - Ênfase3 3" xfId="23"/>
    <cellStyle name="20% - Ênfase3 4" xfId="24"/>
    <cellStyle name="20% - Ênfase3 5" xfId="25"/>
    <cellStyle name="20% - Ênfase3 6" xfId="26"/>
    <cellStyle name="20% - Ênfase3 7" xfId="27"/>
    <cellStyle name="20% - Ênfase4 1" xfId="28"/>
    <cellStyle name="20% - Ênfase4 2" xfId="29"/>
    <cellStyle name="20% - Ênfase4 3" xfId="30"/>
    <cellStyle name="20% - Ênfase4 4" xfId="31"/>
    <cellStyle name="20% - Ênfase4 5" xfId="32"/>
    <cellStyle name="20% - Ênfase4 6" xfId="33"/>
    <cellStyle name="20% - Ênfase4 7" xfId="34"/>
    <cellStyle name="20% - Ênfase5 1" xfId="35"/>
    <cellStyle name="20% - Ênfase5 2" xfId="36"/>
    <cellStyle name="20% - Ênfase5 3" xfId="37"/>
    <cellStyle name="20% - Ênfase5 4" xfId="38"/>
    <cellStyle name="20% - Ênfase5 5" xfId="39"/>
    <cellStyle name="20% - Ênfase5 6" xfId="40"/>
    <cellStyle name="20% - Ênfase5 7" xfId="41"/>
    <cellStyle name="20% - Ênfase6 1" xfId="42"/>
    <cellStyle name="20% - Ênfase6 2" xfId="43"/>
    <cellStyle name="20% - Ênfase6 3" xfId="44"/>
    <cellStyle name="20% - Ênfase6 4" xfId="45"/>
    <cellStyle name="20% - Ênfase6 5" xfId="46"/>
    <cellStyle name="20% - Ênfase6 6" xfId="47"/>
    <cellStyle name="20% - Ênfase6 7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Ênfase1 1" xfId="55"/>
    <cellStyle name="40% - Ênfase1 2" xfId="56"/>
    <cellStyle name="40% - Ênfase1 3" xfId="57"/>
    <cellStyle name="40% - Ênfase1 4" xfId="58"/>
    <cellStyle name="40% - Ênfase1 5" xfId="59"/>
    <cellStyle name="40% - Ênfase1 6" xfId="60"/>
    <cellStyle name="40% - Ênfase1 7" xfId="61"/>
    <cellStyle name="40% - Ênfase2 1" xfId="62"/>
    <cellStyle name="40% - Ênfase2 2" xfId="63"/>
    <cellStyle name="40% - Ênfase2 3" xfId="64"/>
    <cellStyle name="40% - Ênfase2 4" xfId="65"/>
    <cellStyle name="40% - Ênfase2 5" xfId="66"/>
    <cellStyle name="40% - Ênfase2 6" xfId="67"/>
    <cellStyle name="40% - Ênfase2 7" xfId="68"/>
    <cellStyle name="40% - Ênfase3 1" xfId="69"/>
    <cellStyle name="40% - Ênfase3 2" xfId="70"/>
    <cellStyle name="40% - Ênfase3 3" xfId="71"/>
    <cellStyle name="40% - Ênfase3 4" xfId="72"/>
    <cellStyle name="40% - Ênfase3 5" xfId="73"/>
    <cellStyle name="40% - Ênfase3 6" xfId="74"/>
    <cellStyle name="40% - Ênfase3 7" xfId="75"/>
    <cellStyle name="40% - Ênfase4 1" xfId="76"/>
    <cellStyle name="40% - Ênfase4 2" xfId="77"/>
    <cellStyle name="40% - Ênfase4 3" xfId="78"/>
    <cellStyle name="40% - Ênfase4 4" xfId="79"/>
    <cellStyle name="40% - Ênfase4 5" xfId="80"/>
    <cellStyle name="40% - Ênfase4 6" xfId="81"/>
    <cellStyle name="40% - Ênfase4 7" xfId="82"/>
    <cellStyle name="40% - Ênfase5 1" xfId="83"/>
    <cellStyle name="40% - Ênfase5 2" xfId="84"/>
    <cellStyle name="40% - Ênfase5 3" xfId="85"/>
    <cellStyle name="40% - Ênfase5 4" xfId="86"/>
    <cellStyle name="40% - Ênfase5 5" xfId="87"/>
    <cellStyle name="40% - Ênfase5 6" xfId="88"/>
    <cellStyle name="40% - Ênfase5 7" xfId="89"/>
    <cellStyle name="40% - Ênfase6 1" xfId="90"/>
    <cellStyle name="40% - Ênfase6 2" xfId="91"/>
    <cellStyle name="40% - Ênfase6 3" xfId="92"/>
    <cellStyle name="40% - Ênfase6 4" xfId="93"/>
    <cellStyle name="40% - Ênfase6 5" xfId="94"/>
    <cellStyle name="40% - Ênfase6 6" xfId="95"/>
    <cellStyle name="40% - Ênfase6 7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Ênfase1 1" xfId="103"/>
    <cellStyle name="60% - Ênfase1 2" xfId="104"/>
    <cellStyle name="60% - Ênfase1 3" xfId="105"/>
    <cellStyle name="60% - Ênfase1 4" xfId="106"/>
    <cellStyle name="60% - Ênfase1 5" xfId="107"/>
    <cellStyle name="60% - Ênfase1 6" xfId="108"/>
    <cellStyle name="60% - Ênfase1 7" xfId="109"/>
    <cellStyle name="60% - Ênfase2 1" xfId="110"/>
    <cellStyle name="60% - Ênfase2 2" xfId="111"/>
    <cellStyle name="60% - Ênfase2 3" xfId="112"/>
    <cellStyle name="60% - Ênfase2 4" xfId="113"/>
    <cellStyle name="60% - Ênfase2 5" xfId="114"/>
    <cellStyle name="60% - Ênfase2 6" xfId="115"/>
    <cellStyle name="60% - Ênfase2 7" xfId="116"/>
    <cellStyle name="60% - Ênfase3 1" xfId="117"/>
    <cellStyle name="60% - Ênfase3 2" xfId="118"/>
    <cellStyle name="60% - Ênfase3 3" xfId="119"/>
    <cellStyle name="60% - Ênfase3 4" xfId="120"/>
    <cellStyle name="60% - Ênfase3 5" xfId="121"/>
    <cellStyle name="60% - Ênfase3 6" xfId="122"/>
    <cellStyle name="60% - Ênfase3 7" xfId="123"/>
    <cellStyle name="60% - Ênfase4 1" xfId="124"/>
    <cellStyle name="60% - Ênfase4 2" xfId="125"/>
    <cellStyle name="60% - Ênfase4 3" xfId="126"/>
    <cellStyle name="60% - Ênfase4 4" xfId="127"/>
    <cellStyle name="60% - Ênfase4 5" xfId="128"/>
    <cellStyle name="60% - Ênfase4 6" xfId="129"/>
    <cellStyle name="60% - Ênfase4 7" xfId="130"/>
    <cellStyle name="60% - Ênfase5 1" xfId="131"/>
    <cellStyle name="60% - Ênfase5 2" xfId="132"/>
    <cellStyle name="60% - Ênfase5 3" xfId="133"/>
    <cellStyle name="60% - Ênfase5 4" xfId="134"/>
    <cellStyle name="60% - Ênfase5 5" xfId="135"/>
    <cellStyle name="60% - Ênfase5 6" xfId="136"/>
    <cellStyle name="60% - Ênfase5 7" xfId="137"/>
    <cellStyle name="60% - Ênfase6 1" xfId="138"/>
    <cellStyle name="60% - Ênfase6 2" xfId="139"/>
    <cellStyle name="60% - Ênfase6 3" xfId="140"/>
    <cellStyle name="60% - Ênfase6 4" xfId="141"/>
    <cellStyle name="60% - Ênfase6 5" xfId="142"/>
    <cellStyle name="60% - Ênfase6 6" xfId="143"/>
    <cellStyle name="60% - Ênfase6 7" xfId="144"/>
    <cellStyle name="Accent1" xfId="145"/>
    <cellStyle name="Accent2" xfId="146"/>
    <cellStyle name="Accent3" xfId="147"/>
    <cellStyle name="Accent4" xfId="148"/>
    <cellStyle name="Accent5" xfId="149"/>
    <cellStyle name="Accent6" xfId="150"/>
    <cellStyle name="Bad" xfId="151"/>
    <cellStyle name="Bom 1" xfId="152"/>
    <cellStyle name="Bom 2" xfId="153"/>
    <cellStyle name="Bom 3" xfId="154"/>
    <cellStyle name="Bom 4" xfId="155"/>
    <cellStyle name="Bom 5" xfId="156"/>
    <cellStyle name="Bom 6" xfId="157"/>
    <cellStyle name="Bom 7" xfId="158"/>
    <cellStyle name="Calculation" xfId="159"/>
    <cellStyle name="Cálculo 1" xfId="160"/>
    <cellStyle name="Cálculo 2" xfId="161"/>
    <cellStyle name="Cálculo 3" xfId="162"/>
    <cellStyle name="Cálculo 4" xfId="163"/>
    <cellStyle name="Cálculo 5" xfId="164"/>
    <cellStyle name="Cálculo 6" xfId="165"/>
    <cellStyle name="Cálculo 7" xfId="166"/>
    <cellStyle name="Célula de Verificação 1" xfId="167"/>
    <cellStyle name="Célula de Verificação 2" xfId="168"/>
    <cellStyle name="Célula de Verificação 3" xfId="169"/>
    <cellStyle name="Célula de Verificação 4" xfId="170"/>
    <cellStyle name="Célula de Verificação 5" xfId="171"/>
    <cellStyle name="Célula de Verificação 6" xfId="172"/>
    <cellStyle name="Célula de Verificação 7" xfId="173"/>
    <cellStyle name="Célula Vinculada 1" xfId="174"/>
    <cellStyle name="Célula Vinculada 2" xfId="175"/>
    <cellStyle name="Célula Vinculada 3" xfId="176"/>
    <cellStyle name="Célula Vinculada 4" xfId="177"/>
    <cellStyle name="Célula Vinculada 5" xfId="178"/>
    <cellStyle name="Célula Vinculada 6" xfId="179"/>
    <cellStyle name="Célula Vinculada 7" xfId="180"/>
    <cellStyle name="Check Cell" xfId="181"/>
    <cellStyle name="Ênfase1 1" xfId="182"/>
    <cellStyle name="Ênfase1 2" xfId="183"/>
    <cellStyle name="Ênfase1 3" xfId="184"/>
    <cellStyle name="Ênfase1 4" xfId="185"/>
    <cellStyle name="Ênfase1 5" xfId="186"/>
    <cellStyle name="Ênfase1 6" xfId="187"/>
    <cellStyle name="Ênfase1 7" xfId="188"/>
    <cellStyle name="Ênfase2 1" xfId="189"/>
    <cellStyle name="Ênfase2 2" xfId="190"/>
    <cellStyle name="Ênfase2 3" xfId="191"/>
    <cellStyle name="Ênfase2 4" xfId="192"/>
    <cellStyle name="Ênfase2 5" xfId="193"/>
    <cellStyle name="Ênfase2 6" xfId="194"/>
    <cellStyle name="Ênfase2 7" xfId="195"/>
    <cellStyle name="Ênfase3 1" xfId="196"/>
    <cellStyle name="Ênfase3 2" xfId="197"/>
    <cellStyle name="Ênfase3 3" xfId="198"/>
    <cellStyle name="Ênfase3 4" xfId="199"/>
    <cellStyle name="Ênfase3 5" xfId="200"/>
    <cellStyle name="Ênfase3 6" xfId="201"/>
    <cellStyle name="Ênfase3 7" xfId="202"/>
    <cellStyle name="Ênfase4 1" xfId="203"/>
    <cellStyle name="Ênfase4 2" xfId="204"/>
    <cellStyle name="Ênfase4 3" xfId="205"/>
    <cellStyle name="Ênfase4 4" xfId="206"/>
    <cellStyle name="Ênfase4 5" xfId="207"/>
    <cellStyle name="Ênfase4 6" xfId="208"/>
    <cellStyle name="Ênfase4 7" xfId="209"/>
    <cellStyle name="Ênfase5 1" xfId="210"/>
    <cellStyle name="Ênfase5 2" xfId="211"/>
    <cellStyle name="Ênfase5 3" xfId="212"/>
    <cellStyle name="Ênfase5 4" xfId="213"/>
    <cellStyle name="Ênfase5 5" xfId="214"/>
    <cellStyle name="Ênfase5 6" xfId="215"/>
    <cellStyle name="Ênfase5 7" xfId="216"/>
    <cellStyle name="Ênfase6 1" xfId="217"/>
    <cellStyle name="Ênfase6 2" xfId="218"/>
    <cellStyle name="Ênfase6 3" xfId="219"/>
    <cellStyle name="Ênfase6 4" xfId="220"/>
    <cellStyle name="Ênfase6 5" xfId="221"/>
    <cellStyle name="Ênfase6 6" xfId="222"/>
    <cellStyle name="Ênfase6 7" xfId="223"/>
    <cellStyle name="Entrada 1" xfId="224"/>
    <cellStyle name="Entrada 2" xfId="225"/>
    <cellStyle name="Entrada 3" xfId="226"/>
    <cellStyle name="Entrada 4" xfId="227"/>
    <cellStyle name="Entrada 5" xfId="228"/>
    <cellStyle name="Entrada 6" xfId="229"/>
    <cellStyle name="Entrada 7" xfId="230"/>
    <cellStyle name="Excel Built-in Normal" xfId="231"/>
    <cellStyle name="Excel Built-in Normal 1" xfId="232"/>
    <cellStyle name="Explanatory Text" xfId="233"/>
    <cellStyle name="Good" xfId="234"/>
    <cellStyle name="Heading 1" xfId="235"/>
    <cellStyle name="Heading 2" xfId="236"/>
    <cellStyle name="Heading 3" xfId="237"/>
    <cellStyle name="Heading 4" xfId="238"/>
    <cellStyle name="Incorreto 1" xfId="239"/>
    <cellStyle name="Incorreto 2" xfId="240"/>
    <cellStyle name="Incorreto 3" xfId="241"/>
    <cellStyle name="Incorreto 4" xfId="242"/>
    <cellStyle name="Incorreto 5" xfId="243"/>
    <cellStyle name="Incorreto 6" xfId="244"/>
    <cellStyle name="Incorreto 7" xfId="245"/>
    <cellStyle name="Input" xfId="246"/>
    <cellStyle name="Linked Cell" xfId="247"/>
    <cellStyle name="Moeda" xfId="248" builtinId="4"/>
    <cellStyle name="Neutra 1" xfId="249"/>
    <cellStyle name="Neutra 2" xfId="250"/>
    <cellStyle name="Neutra 3" xfId="251"/>
    <cellStyle name="Neutra 4" xfId="252"/>
    <cellStyle name="Neutra 5" xfId="253"/>
    <cellStyle name="Neutra 6" xfId="254"/>
    <cellStyle name="Neutra 7" xfId="255"/>
    <cellStyle name="Neutral" xfId="256"/>
    <cellStyle name="Normal" xfId="0" builtinId="0"/>
    <cellStyle name="Normal 2" xfId="257"/>
    <cellStyle name="Normal 3" xfId="258"/>
    <cellStyle name="Normal 4" xfId="259"/>
    <cellStyle name="Nota 1" xfId="260"/>
    <cellStyle name="Nota 2" xfId="261"/>
    <cellStyle name="Nota 3" xfId="262"/>
    <cellStyle name="Nota 4" xfId="263"/>
    <cellStyle name="Nota 5" xfId="264"/>
    <cellStyle name="Nota 6" xfId="265"/>
    <cellStyle name="Nota 7" xfId="266"/>
    <cellStyle name="Note" xfId="267"/>
    <cellStyle name="Output" xfId="268"/>
    <cellStyle name="Porcentagem" xfId="345" builtinId="5"/>
    <cellStyle name="Porcentagem 2" xfId="269"/>
    <cellStyle name="Saída 1" xfId="270"/>
    <cellStyle name="Saída 2" xfId="271"/>
    <cellStyle name="Saída 3" xfId="272"/>
    <cellStyle name="Saída 4" xfId="273"/>
    <cellStyle name="Saída 5" xfId="274"/>
    <cellStyle name="Saída 6" xfId="275"/>
    <cellStyle name="Saída 7" xfId="276"/>
    <cellStyle name="Separador de milhares" xfId="344" builtinId="3"/>
    <cellStyle name="Separador de milhares 2" xfId="277"/>
    <cellStyle name="Separador de milhares 3" xfId="278"/>
    <cellStyle name="Separador de milhares 4" xfId="279"/>
    <cellStyle name="Texto de Aviso 1" xfId="280"/>
    <cellStyle name="Texto de Aviso 2" xfId="281"/>
    <cellStyle name="Texto de Aviso 3" xfId="282"/>
    <cellStyle name="Texto de Aviso 4" xfId="283"/>
    <cellStyle name="Texto de Aviso 5" xfId="284"/>
    <cellStyle name="Texto de Aviso 6" xfId="285"/>
    <cellStyle name="Texto de Aviso 7" xfId="286"/>
    <cellStyle name="Texto Explicativo 1" xfId="287"/>
    <cellStyle name="Texto Explicativo 2" xfId="288"/>
    <cellStyle name="Texto Explicativo 3" xfId="289"/>
    <cellStyle name="Texto Explicativo 4" xfId="290"/>
    <cellStyle name="Texto Explicativo 5" xfId="291"/>
    <cellStyle name="Texto Explicativo 6" xfId="292"/>
    <cellStyle name="Texto Explicativo 7" xfId="293"/>
    <cellStyle name="Title" xfId="294"/>
    <cellStyle name="Título 1 1" xfId="295"/>
    <cellStyle name="Título 1 1 1" xfId="296"/>
    <cellStyle name="Título 1 1_E.M.VILA CASTELO BRANCO 10-09-09" xfId="297"/>
    <cellStyle name="Título 1 2" xfId="298"/>
    <cellStyle name="Título 1 3" xfId="299"/>
    <cellStyle name="Título 1 4" xfId="300"/>
    <cellStyle name="Título 1 5" xfId="301"/>
    <cellStyle name="Título 1 6" xfId="302"/>
    <cellStyle name="Título 1 7" xfId="303"/>
    <cellStyle name="Título 1 8" xfId="304"/>
    <cellStyle name="Título 10" xfId="305"/>
    <cellStyle name="Título 11" xfId="306"/>
    <cellStyle name="Título 2 1" xfId="307"/>
    <cellStyle name="Título 2 2" xfId="308"/>
    <cellStyle name="Título 2 3" xfId="309"/>
    <cellStyle name="Título 2 4" xfId="310"/>
    <cellStyle name="Título 2 5" xfId="311"/>
    <cellStyle name="Título 2 6" xfId="312"/>
    <cellStyle name="Título 2 7" xfId="313"/>
    <cellStyle name="Título 3 1" xfId="314"/>
    <cellStyle name="Título 3 2" xfId="315"/>
    <cellStyle name="Título 3 3" xfId="316"/>
    <cellStyle name="Título 3 4" xfId="317"/>
    <cellStyle name="Título 3 5" xfId="318"/>
    <cellStyle name="Título 3 6" xfId="319"/>
    <cellStyle name="Título 3 7" xfId="320"/>
    <cellStyle name="Título 4 1" xfId="321"/>
    <cellStyle name="Título 4 2" xfId="322"/>
    <cellStyle name="Título 4 3" xfId="323"/>
    <cellStyle name="Título 4 4" xfId="324"/>
    <cellStyle name="Título 4 5" xfId="325"/>
    <cellStyle name="Título 4 6" xfId="326"/>
    <cellStyle name="Título 4 7" xfId="327"/>
    <cellStyle name="Título 5" xfId="328"/>
    <cellStyle name="Título 6" xfId="329"/>
    <cellStyle name="Título 7" xfId="330"/>
    <cellStyle name="Título 8" xfId="331"/>
    <cellStyle name="Título 9" xfId="332"/>
    <cellStyle name="Total 1" xfId="333"/>
    <cellStyle name="Total 2" xfId="334"/>
    <cellStyle name="Total 3" xfId="335"/>
    <cellStyle name="Total 4" xfId="336"/>
    <cellStyle name="Total 5" xfId="337"/>
    <cellStyle name="Total 6" xfId="338"/>
    <cellStyle name="Total 7" xfId="339"/>
    <cellStyle name="Vírgula 2" xfId="340"/>
    <cellStyle name="Vírgula 3" xfId="341"/>
    <cellStyle name="Vírgula 4" xfId="342"/>
    <cellStyle name="Warning Text" xfId="34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304163</xdr:colOff>
      <xdr:row>1</xdr:row>
      <xdr:rowOff>83821</xdr:rowOff>
    </xdr:from>
    <xdr:to>
      <xdr:col>1</xdr:col>
      <xdr:colOff>1333501</xdr:colOff>
      <xdr:row>7</xdr:row>
      <xdr:rowOff>95251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830" y="274321"/>
          <a:ext cx="1029338" cy="1154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304163</xdr:colOff>
      <xdr:row>1</xdr:row>
      <xdr:rowOff>83821</xdr:rowOff>
    </xdr:from>
    <xdr:to>
      <xdr:col>1</xdr:col>
      <xdr:colOff>1333501</xdr:colOff>
      <xdr:row>7</xdr:row>
      <xdr:rowOff>95251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888" y="274321"/>
          <a:ext cx="1029338" cy="1154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7"/>
  <sheetViews>
    <sheetView showGridLines="0" tabSelected="1" topLeftCell="A74" zoomScale="90" zoomScaleNormal="90" workbookViewId="0">
      <selection activeCell="G93" sqref="G93"/>
    </sheetView>
  </sheetViews>
  <sheetFormatPr defaultRowHeight="12.75"/>
  <cols>
    <col min="1" max="1" width="7" style="6" customWidth="1"/>
    <col min="2" max="2" width="67.42578125" style="7" customWidth="1"/>
    <col min="3" max="3" width="6.7109375" style="6" customWidth="1"/>
    <col min="4" max="4" width="10.7109375" style="9" customWidth="1"/>
    <col min="5" max="5" width="13.85546875" style="8" hidden="1" customWidth="1"/>
    <col min="6" max="6" width="17.28515625" style="8" customWidth="1"/>
    <col min="7" max="7" width="15.7109375" style="8" customWidth="1"/>
    <col min="8" max="9" width="13.28515625" style="4" hidden="1" customWidth="1"/>
    <col min="10" max="10" width="9.140625" style="4" customWidth="1"/>
    <col min="11" max="11" width="11.5703125" style="4" customWidth="1"/>
    <col min="12" max="16384" width="9.140625" style="4"/>
  </cols>
  <sheetData>
    <row r="1" spans="1:11" s="1" customFormat="1" ht="15" customHeight="1">
      <c r="A1" s="180" t="s">
        <v>142</v>
      </c>
      <c r="B1" s="181"/>
      <c r="C1" s="181"/>
      <c r="D1" s="181"/>
      <c r="E1" s="181"/>
      <c r="F1" s="181"/>
      <c r="G1" s="182"/>
    </row>
    <row r="2" spans="1:11" s="1" customFormat="1" ht="15" customHeight="1">
      <c r="A2" s="183"/>
      <c r="B2" s="181"/>
      <c r="C2" s="181"/>
      <c r="D2" s="181"/>
      <c r="E2" s="181"/>
      <c r="F2" s="181"/>
      <c r="G2" s="182"/>
    </row>
    <row r="3" spans="1:11" s="1" customFormat="1" ht="15" customHeight="1">
      <c r="A3" s="183"/>
      <c r="B3" s="181"/>
      <c r="C3" s="181"/>
      <c r="D3" s="181"/>
      <c r="E3" s="181"/>
      <c r="F3" s="181"/>
      <c r="G3" s="182"/>
    </row>
    <row r="4" spans="1:11" s="1" customFormat="1" ht="15" customHeight="1">
      <c r="A4" s="183"/>
      <c r="B4" s="181"/>
      <c r="C4" s="181"/>
      <c r="D4" s="181"/>
      <c r="E4" s="181"/>
      <c r="F4" s="181"/>
      <c r="G4" s="182"/>
    </row>
    <row r="5" spans="1:11" s="1" customFormat="1" ht="15" customHeight="1">
      <c r="A5" s="183"/>
      <c r="B5" s="181"/>
      <c r="C5" s="181"/>
      <c r="D5" s="181"/>
      <c r="E5" s="181"/>
      <c r="F5" s="181"/>
      <c r="G5" s="182"/>
    </row>
    <row r="6" spans="1:11" s="1" customFormat="1" ht="15" customHeight="1">
      <c r="A6" s="183"/>
      <c r="B6" s="181"/>
      <c r="C6" s="181"/>
      <c r="D6" s="181"/>
      <c r="E6" s="181"/>
      <c r="F6" s="181"/>
      <c r="G6" s="182"/>
    </row>
    <row r="7" spans="1:11" s="1" customFormat="1" ht="15" customHeight="1">
      <c r="A7" s="183"/>
      <c r="B7" s="181"/>
      <c r="C7" s="181"/>
      <c r="D7" s="181"/>
      <c r="E7" s="181"/>
      <c r="F7" s="181"/>
      <c r="G7" s="182"/>
    </row>
    <row r="8" spans="1:11" s="1" customFormat="1" ht="15" customHeight="1">
      <c r="A8" s="183"/>
      <c r="B8" s="181"/>
      <c r="C8" s="181"/>
      <c r="D8" s="181"/>
      <c r="E8" s="181"/>
      <c r="F8" s="181"/>
      <c r="G8" s="182"/>
    </row>
    <row r="9" spans="1:11" s="1" customFormat="1" ht="15" customHeight="1" thickBot="1">
      <c r="A9" s="183"/>
      <c r="B9" s="181"/>
      <c r="C9" s="181"/>
      <c r="D9" s="181"/>
      <c r="E9" s="181"/>
      <c r="F9" s="181"/>
      <c r="G9" s="182"/>
    </row>
    <row r="10" spans="1:11" s="1" customFormat="1" ht="17.25" customHeight="1">
      <c r="A10" s="184" t="s">
        <v>36</v>
      </c>
      <c r="B10" s="185"/>
      <c r="C10" s="185"/>
      <c r="D10" s="185"/>
      <c r="E10" s="185"/>
      <c r="F10" s="185"/>
      <c r="G10" s="186"/>
      <c r="H10" s="2"/>
      <c r="I10" s="2"/>
      <c r="J10" s="2"/>
    </row>
    <row r="11" spans="1:11" s="1" customFormat="1">
      <c r="A11" s="187" t="s">
        <v>10</v>
      </c>
      <c r="B11" s="188"/>
      <c r="C11" s="188"/>
      <c r="D11" s="188"/>
      <c r="E11" s="188"/>
      <c r="F11" s="188"/>
      <c r="G11" s="189"/>
      <c r="H11" s="2"/>
      <c r="I11" s="30"/>
      <c r="J11" s="2"/>
    </row>
    <row r="12" spans="1:11" s="1" customFormat="1" ht="15.75" customHeight="1" thickBot="1">
      <c r="A12" s="190" t="s">
        <v>37</v>
      </c>
      <c r="B12" s="191"/>
      <c r="C12" s="191"/>
      <c r="D12" s="191"/>
      <c r="E12" s="191"/>
      <c r="F12" s="191"/>
      <c r="G12" s="192"/>
      <c r="H12" s="2"/>
      <c r="I12" s="2"/>
      <c r="J12" s="2"/>
    </row>
    <row r="13" spans="1:11" s="1" customFormat="1" ht="13.5" thickBot="1">
      <c r="A13" s="193" t="s">
        <v>131</v>
      </c>
      <c r="B13" s="194"/>
      <c r="C13" s="194"/>
      <c r="D13" s="194"/>
      <c r="E13" s="194"/>
      <c r="F13" s="194"/>
      <c r="G13" s="195"/>
      <c r="H13" s="2"/>
      <c r="I13" s="2"/>
      <c r="J13" s="2"/>
    </row>
    <row r="14" spans="1:11" s="1" customFormat="1" ht="16.5" thickBot="1">
      <c r="A14" s="199" t="s">
        <v>5</v>
      </c>
      <c r="B14" s="200"/>
      <c r="C14" s="200"/>
      <c r="D14" s="200"/>
      <c r="E14" s="200"/>
      <c r="F14" s="200"/>
      <c r="G14" s="201"/>
      <c r="H14" s="2"/>
      <c r="I14" s="2"/>
      <c r="J14" s="2"/>
    </row>
    <row r="15" spans="1:11" s="1" customFormat="1" ht="13.5" thickBot="1">
      <c r="A15" s="196"/>
      <c r="B15" s="197"/>
      <c r="C15" s="197"/>
      <c r="D15" s="197"/>
      <c r="E15" s="197"/>
      <c r="F15" s="197"/>
      <c r="G15" s="198"/>
      <c r="H15" s="2"/>
      <c r="I15" s="2"/>
      <c r="J15" s="2"/>
    </row>
    <row r="16" spans="1:11" s="1" customFormat="1" ht="13.5" thickBot="1">
      <c r="A16" s="93" t="s">
        <v>0</v>
      </c>
      <c r="B16" s="93" t="s">
        <v>1</v>
      </c>
      <c r="C16" s="93" t="s">
        <v>2</v>
      </c>
      <c r="D16" s="94" t="s">
        <v>3</v>
      </c>
      <c r="E16" s="95" t="s">
        <v>6</v>
      </c>
      <c r="F16" s="96" t="s">
        <v>4</v>
      </c>
      <c r="G16" s="97" t="s">
        <v>7</v>
      </c>
      <c r="H16" s="2"/>
      <c r="I16" s="2"/>
      <c r="J16" s="2"/>
      <c r="K16" s="2"/>
    </row>
    <row r="17" spans="1:12" s="1" customFormat="1" ht="13.5" thickBot="1">
      <c r="A17" s="98" t="s">
        <v>8</v>
      </c>
      <c r="B17" s="208" t="s">
        <v>38</v>
      </c>
      <c r="C17" s="209"/>
      <c r="D17" s="209"/>
      <c r="E17" s="209"/>
      <c r="F17" s="209"/>
      <c r="G17" s="210"/>
      <c r="H17" s="2"/>
      <c r="I17" s="2"/>
      <c r="J17" s="2"/>
      <c r="K17" s="2"/>
    </row>
    <row r="18" spans="1:12" s="3" customFormat="1" ht="19.5" customHeight="1" thickBot="1">
      <c r="A18" s="31" t="s">
        <v>22</v>
      </c>
      <c r="B18" s="20" t="s">
        <v>62</v>
      </c>
      <c r="C18" s="35" t="s">
        <v>14</v>
      </c>
      <c r="D18" s="32">
        <v>2.5</v>
      </c>
      <c r="E18" s="33"/>
      <c r="F18" s="33">
        <v>239.6</v>
      </c>
      <c r="G18" s="34">
        <f>SUM(D18*F18)</f>
        <v>599</v>
      </c>
      <c r="H18" s="19"/>
      <c r="I18" s="14"/>
      <c r="J18" s="19"/>
      <c r="K18" s="15"/>
    </row>
    <row r="19" spans="1:12" ht="12.75" customHeight="1" thickBot="1">
      <c r="A19" s="211" t="s">
        <v>9</v>
      </c>
      <c r="B19" s="212"/>
      <c r="C19" s="213"/>
      <c r="D19" s="213"/>
      <c r="E19" s="213"/>
      <c r="F19" s="213"/>
      <c r="G19" s="102">
        <f>SUM(G18:G18)</f>
        <v>599</v>
      </c>
      <c r="H19" s="19"/>
      <c r="I19" s="14"/>
      <c r="J19" s="12"/>
      <c r="K19" s="12"/>
    </row>
    <row r="20" spans="1:12" s="3" customFormat="1" ht="36.75" hidden="1" customHeight="1" thickBot="1">
      <c r="A20" s="36" t="s">
        <v>18</v>
      </c>
      <c r="B20" s="18" t="s">
        <v>15</v>
      </c>
      <c r="C20" s="27" t="s">
        <v>14</v>
      </c>
      <c r="D20" s="28">
        <v>72</v>
      </c>
      <c r="E20" s="5"/>
      <c r="F20" s="37">
        <v>27.8</v>
      </c>
      <c r="G20" s="34">
        <f>F20*D20</f>
        <v>2001.6000000000001</v>
      </c>
      <c r="H20" s="19"/>
      <c r="I20" s="14"/>
      <c r="J20" s="19"/>
    </row>
    <row r="21" spans="1:12" s="3" customFormat="1" ht="12.75" customHeight="1" thickBot="1">
      <c r="A21" s="99" t="s">
        <v>23</v>
      </c>
      <c r="B21" s="205" t="s">
        <v>50</v>
      </c>
      <c r="C21" s="206"/>
      <c r="D21" s="206"/>
      <c r="E21" s="206"/>
      <c r="F21" s="206"/>
      <c r="G21" s="207"/>
      <c r="H21" s="19"/>
      <c r="I21" s="14"/>
      <c r="J21" s="19"/>
    </row>
    <row r="22" spans="1:12" s="52" customFormat="1" ht="34.5" customHeight="1" thickBot="1">
      <c r="A22" s="43" t="s">
        <v>79</v>
      </c>
      <c r="B22" s="44" t="s">
        <v>143</v>
      </c>
      <c r="C22" s="45" t="s">
        <v>40</v>
      </c>
      <c r="D22" s="46">
        <v>1</v>
      </c>
      <c r="E22" s="47"/>
      <c r="F22" s="48">
        <v>500</v>
      </c>
      <c r="G22" s="49">
        <f>F22*D22</f>
        <v>500</v>
      </c>
      <c r="H22" s="50"/>
      <c r="I22" s="51"/>
      <c r="J22" s="50"/>
      <c r="K22" s="156"/>
      <c r="L22" s="171"/>
    </row>
    <row r="23" spans="1:12" s="52" customFormat="1" ht="39" thickBot="1">
      <c r="A23" s="43" t="s">
        <v>24</v>
      </c>
      <c r="B23" s="44" t="s">
        <v>144</v>
      </c>
      <c r="C23" s="45" t="s">
        <v>39</v>
      </c>
      <c r="D23" s="53">
        <v>60</v>
      </c>
      <c r="E23" s="54"/>
      <c r="F23" s="55">
        <v>39.18</v>
      </c>
      <c r="G23" s="49">
        <f t="shared" ref="G23:G31" si="0">F23*D23</f>
        <v>2350.8000000000002</v>
      </c>
      <c r="H23" s="50"/>
      <c r="I23" s="51"/>
      <c r="J23" s="50"/>
      <c r="K23" s="156"/>
      <c r="L23" s="171"/>
    </row>
    <row r="24" spans="1:12" s="52" customFormat="1" ht="34.5" customHeight="1" thickBot="1">
      <c r="A24" s="43" t="s">
        <v>33</v>
      </c>
      <c r="B24" s="44" t="s">
        <v>28</v>
      </c>
      <c r="C24" s="45" t="s">
        <v>32</v>
      </c>
      <c r="D24" s="53">
        <v>97</v>
      </c>
      <c r="E24" s="54"/>
      <c r="F24" s="55">
        <v>13.2</v>
      </c>
      <c r="G24" s="49">
        <f t="shared" si="0"/>
        <v>1280.3999999999999</v>
      </c>
      <c r="H24" s="50"/>
      <c r="I24" s="51"/>
      <c r="J24" s="50"/>
      <c r="K24" s="156"/>
      <c r="L24" s="171"/>
    </row>
    <row r="25" spans="1:12" s="52" customFormat="1" ht="64.5" thickBot="1">
      <c r="A25" s="43" t="s">
        <v>80</v>
      </c>
      <c r="B25" s="44" t="s">
        <v>145</v>
      </c>
      <c r="C25" s="45" t="s">
        <v>32</v>
      </c>
      <c r="D25" s="53">
        <v>62</v>
      </c>
      <c r="E25" s="54"/>
      <c r="F25" s="55">
        <v>72.3</v>
      </c>
      <c r="G25" s="49">
        <f t="shared" si="0"/>
        <v>4482.5999999999995</v>
      </c>
      <c r="H25" s="50"/>
      <c r="I25" s="51"/>
      <c r="J25" s="50"/>
    </row>
    <row r="26" spans="1:12" s="52" customFormat="1" ht="34.5" customHeight="1" thickBot="1">
      <c r="A26" s="43" t="s">
        <v>81</v>
      </c>
      <c r="B26" s="44" t="s">
        <v>44</v>
      </c>
      <c r="C26" s="45" t="s">
        <v>32</v>
      </c>
      <c r="D26" s="53">
        <v>59</v>
      </c>
      <c r="E26" s="54"/>
      <c r="F26" s="55">
        <v>28.38</v>
      </c>
      <c r="G26" s="49">
        <f t="shared" si="0"/>
        <v>1674.4199999999998</v>
      </c>
      <c r="H26" s="50"/>
      <c r="I26" s="51"/>
      <c r="J26" s="50"/>
    </row>
    <row r="27" spans="1:12" s="52" customFormat="1" ht="34.5" customHeight="1" thickBot="1">
      <c r="A27" s="43" t="s">
        <v>82</v>
      </c>
      <c r="B27" s="44" t="s">
        <v>43</v>
      </c>
      <c r="C27" s="45" t="s">
        <v>45</v>
      </c>
      <c r="D27" s="53">
        <v>59</v>
      </c>
      <c r="E27" s="54"/>
      <c r="F27" s="55">
        <v>18</v>
      </c>
      <c r="G27" s="49">
        <f t="shared" si="0"/>
        <v>1062</v>
      </c>
      <c r="H27" s="50"/>
      <c r="I27" s="51"/>
      <c r="J27" s="50"/>
    </row>
    <row r="28" spans="1:12" s="52" customFormat="1" ht="34.5" customHeight="1" thickBot="1">
      <c r="A28" s="43" t="s">
        <v>34</v>
      </c>
      <c r="B28" s="44" t="s">
        <v>133</v>
      </c>
      <c r="C28" s="45" t="s">
        <v>46</v>
      </c>
      <c r="D28" s="53">
        <v>4</v>
      </c>
      <c r="E28" s="54"/>
      <c r="F28" s="55">
        <v>600</v>
      </c>
      <c r="G28" s="49">
        <f t="shared" si="0"/>
        <v>2400</v>
      </c>
      <c r="H28" s="50"/>
      <c r="I28" s="51"/>
      <c r="J28" s="50"/>
      <c r="K28" s="156"/>
      <c r="L28" s="171"/>
    </row>
    <row r="29" spans="1:12" s="52" customFormat="1" ht="34.5" customHeight="1" thickBot="1">
      <c r="A29" s="43" t="s">
        <v>83</v>
      </c>
      <c r="B29" s="44" t="s">
        <v>134</v>
      </c>
      <c r="C29" s="45" t="s">
        <v>46</v>
      </c>
      <c r="D29" s="53">
        <v>4</v>
      </c>
      <c r="E29" s="54"/>
      <c r="F29" s="55">
        <v>450</v>
      </c>
      <c r="G29" s="49">
        <f t="shared" si="0"/>
        <v>1800</v>
      </c>
      <c r="H29" s="50"/>
      <c r="I29" s="51"/>
      <c r="J29" s="50"/>
    </row>
    <row r="30" spans="1:12" s="52" customFormat="1" ht="34.5" customHeight="1" thickBot="1">
      <c r="A30" s="43" t="s">
        <v>84</v>
      </c>
      <c r="B30" s="44" t="s">
        <v>126</v>
      </c>
      <c r="C30" s="45" t="s">
        <v>14</v>
      </c>
      <c r="D30" s="53">
        <v>4</v>
      </c>
      <c r="E30" s="54"/>
      <c r="F30" s="55">
        <v>45</v>
      </c>
      <c r="G30" s="57">
        <f>F30*D30</f>
        <v>180</v>
      </c>
      <c r="H30" s="50"/>
      <c r="I30" s="51"/>
      <c r="J30" s="50"/>
    </row>
    <row r="31" spans="1:12" s="52" customFormat="1" ht="31.5" customHeight="1" thickBot="1">
      <c r="A31" s="43" t="s">
        <v>85</v>
      </c>
      <c r="B31" s="59" t="s">
        <v>56</v>
      </c>
      <c r="C31" s="60" t="s">
        <v>45</v>
      </c>
      <c r="D31" s="46">
        <v>52</v>
      </c>
      <c r="E31" s="61"/>
      <c r="F31" s="62">
        <v>5.3</v>
      </c>
      <c r="G31" s="49">
        <f t="shared" si="0"/>
        <v>275.59999999999997</v>
      </c>
      <c r="H31" s="50"/>
      <c r="I31" s="51"/>
      <c r="J31" s="50"/>
    </row>
    <row r="32" spans="1:12" s="52" customFormat="1" ht="19.5" customHeight="1" thickBot="1">
      <c r="A32" s="214" t="s">
        <v>29</v>
      </c>
      <c r="B32" s="212"/>
      <c r="C32" s="212"/>
      <c r="D32" s="212"/>
      <c r="E32" s="212"/>
      <c r="F32" s="215"/>
      <c r="G32" s="102">
        <f>SUM(G22:G31)</f>
        <v>16005.82</v>
      </c>
      <c r="H32" s="50"/>
      <c r="I32" s="51"/>
      <c r="J32" s="50"/>
    </row>
    <row r="33" spans="1:10" s="52" customFormat="1" ht="12.75" customHeight="1" thickBot="1">
      <c r="A33" s="99" t="s">
        <v>25</v>
      </c>
      <c r="B33" s="205" t="s">
        <v>47</v>
      </c>
      <c r="C33" s="206"/>
      <c r="D33" s="206"/>
      <c r="E33" s="206"/>
      <c r="F33" s="206"/>
      <c r="G33" s="207"/>
      <c r="H33" s="50"/>
      <c r="I33" s="51"/>
      <c r="J33" s="50"/>
    </row>
    <row r="34" spans="1:10" s="52" customFormat="1" ht="26.25" thickBot="1">
      <c r="A34" s="43" t="s">
        <v>86</v>
      </c>
      <c r="B34" s="44" t="s">
        <v>48</v>
      </c>
      <c r="C34" s="45" t="s">
        <v>49</v>
      </c>
      <c r="D34" s="64">
        <v>4</v>
      </c>
      <c r="E34" s="61"/>
      <c r="F34" s="65">
        <v>30</v>
      </c>
      <c r="G34" s="57">
        <f>F34*D34</f>
        <v>120</v>
      </c>
      <c r="H34" s="50"/>
      <c r="I34" s="51"/>
      <c r="J34" s="50"/>
    </row>
    <row r="35" spans="1:10" s="52" customFormat="1" ht="34.5" customHeight="1" thickBot="1">
      <c r="A35" s="43" t="s">
        <v>87</v>
      </c>
      <c r="B35" s="44" t="s">
        <v>133</v>
      </c>
      <c r="C35" s="45" t="s">
        <v>46</v>
      </c>
      <c r="D35" s="53">
        <v>1</v>
      </c>
      <c r="E35" s="54"/>
      <c r="F35" s="55">
        <v>600</v>
      </c>
      <c r="G35" s="57">
        <f t="shared" ref="G35:G40" si="1">F35*D35</f>
        <v>600</v>
      </c>
      <c r="H35" s="50"/>
      <c r="I35" s="51"/>
      <c r="J35" s="50"/>
    </row>
    <row r="36" spans="1:10" s="52" customFormat="1" ht="34.5" customHeight="1" thickBot="1">
      <c r="A36" s="43" t="s">
        <v>88</v>
      </c>
      <c r="B36" s="44" t="s">
        <v>136</v>
      </c>
      <c r="C36" s="45" t="s">
        <v>46</v>
      </c>
      <c r="D36" s="53">
        <v>1</v>
      </c>
      <c r="E36" s="54"/>
      <c r="F36" s="55">
        <v>950</v>
      </c>
      <c r="G36" s="57">
        <f t="shared" si="1"/>
        <v>950</v>
      </c>
      <c r="H36" s="50"/>
      <c r="I36" s="51"/>
      <c r="J36" s="50"/>
    </row>
    <row r="37" spans="1:10" s="52" customFormat="1" ht="51.75" thickBot="1">
      <c r="A37" s="43" t="s">
        <v>89</v>
      </c>
      <c r="B37" s="44" t="s">
        <v>41</v>
      </c>
      <c r="C37" s="45" t="s">
        <v>32</v>
      </c>
      <c r="D37" s="53">
        <v>30</v>
      </c>
      <c r="E37" s="54"/>
      <c r="F37" s="55">
        <v>72.3</v>
      </c>
      <c r="G37" s="57">
        <f t="shared" si="1"/>
        <v>2169</v>
      </c>
      <c r="H37" s="50"/>
      <c r="I37" s="51"/>
      <c r="J37" s="50"/>
    </row>
    <row r="38" spans="1:10" s="52" customFormat="1" ht="34.5" customHeight="1" thickBot="1">
      <c r="A38" s="43" t="s">
        <v>90</v>
      </c>
      <c r="B38" s="44" t="s">
        <v>44</v>
      </c>
      <c r="C38" s="45" t="s">
        <v>32</v>
      </c>
      <c r="D38" s="53">
        <v>27.86</v>
      </c>
      <c r="E38" s="54"/>
      <c r="F38" s="55">
        <v>28.38</v>
      </c>
      <c r="G38" s="57">
        <f t="shared" si="1"/>
        <v>790.66679999999997</v>
      </c>
      <c r="H38" s="50"/>
      <c r="I38" s="51"/>
      <c r="J38" s="50"/>
    </row>
    <row r="39" spans="1:10" s="52" customFormat="1" ht="34.5" customHeight="1" thickBot="1">
      <c r="A39" s="43" t="s">
        <v>91</v>
      </c>
      <c r="B39" s="44" t="s">
        <v>43</v>
      </c>
      <c r="C39" s="45" t="s">
        <v>45</v>
      </c>
      <c r="D39" s="53">
        <v>27.86</v>
      </c>
      <c r="E39" s="54"/>
      <c r="F39" s="55">
        <v>18</v>
      </c>
      <c r="G39" s="57">
        <f t="shared" si="1"/>
        <v>501.48</v>
      </c>
      <c r="H39" s="50"/>
      <c r="I39" s="51"/>
      <c r="J39" s="50"/>
    </row>
    <row r="40" spans="1:10" s="52" customFormat="1" ht="34.5" customHeight="1" thickBot="1">
      <c r="A40" s="43" t="s">
        <v>92</v>
      </c>
      <c r="B40" s="44" t="s">
        <v>126</v>
      </c>
      <c r="C40" s="45" t="s">
        <v>14</v>
      </c>
      <c r="D40" s="53">
        <v>1</v>
      </c>
      <c r="E40" s="54"/>
      <c r="F40" s="55">
        <v>45</v>
      </c>
      <c r="G40" s="57">
        <f t="shared" si="1"/>
        <v>45</v>
      </c>
      <c r="H40" s="50"/>
      <c r="I40" s="51"/>
      <c r="J40" s="50"/>
    </row>
    <row r="41" spans="1:10" s="52" customFormat="1" ht="12.75" customHeight="1" thickBot="1">
      <c r="A41" s="202" t="s">
        <v>21</v>
      </c>
      <c r="B41" s="203"/>
      <c r="C41" s="203"/>
      <c r="D41" s="203"/>
      <c r="E41" s="203"/>
      <c r="F41" s="204"/>
      <c r="G41" s="106">
        <f>SUM(G34:G40)</f>
        <v>5176.1468000000004</v>
      </c>
      <c r="H41" s="50"/>
      <c r="I41" s="51"/>
      <c r="J41" s="50"/>
    </row>
    <row r="42" spans="1:10" s="52" customFormat="1" ht="12.75" customHeight="1" thickBot="1">
      <c r="A42" s="98" t="s">
        <v>26</v>
      </c>
      <c r="B42" s="205" t="s">
        <v>51</v>
      </c>
      <c r="C42" s="206"/>
      <c r="D42" s="206"/>
      <c r="E42" s="206"/>
      <c r="F42" s="206"/>
      <c r="G42" s="207"/>
      <c r="H42" s="50"/>
      <c r="I42" s="51"/>
      <c r="J42" s="50"/>
    </row>
    <row r="43" spans="1:10" s="52" customFormat="1" ht="34.5" customHeight="1" thickBot="1">
      <c r="A43" s="43" t="s">
        <v>27</v>
      </c>
      <c r="B43" s="44" t="s">
        <v>42</v>
      </c>
      <c r="C43" s="45" t="s">
        <v>40</v>
      </c>
      <c r="D43" s="46">
        <v>1</v>
      </c>
      <c r="E43" s="47"/>
      <c r="F43" s="48">
        <v>300</v>
      </c>
      <c r="G43" s="49">
        <f>F43*D43</f>
        <v>300</v>
      </c>
      <c r="H43" s="50"/>
      <c r="I43" s="51"/>
      <c r="J43" s="50"/>
    </row>
    <row r="44" spans="1:10" s="52" customFormat="1" ht="39" thickBot="1">
      <c r="A44" s="43" t="s">
        <v>93</v>
      </c>
      <c r="B44" s="44" t="s">
        <v>60</v>
      </c>
      <c r="C44" s="45" t="s">
        <v>39</v>
      </c>
      <c r="D44" s="53">
        <v>40</v>
      </c>
      <c r="E44" s="54"/>
      <c r="F44" s="55">
        <v>39.18</v>
      </c>
      <c r="G44" s="49">
        <f t="shared" ref="G44:G56" si="2">F44*D44</f>
        <v>1567.2</v>
      </c>
      <c r="H44" s="50"/>
      <c r="I44" s="51"/>
      <c r="J44" s="50"/>
    </row>
    <row r="45" spans="1:10" s="52" customFormat="1" ht="34.5" customHeight="1" thickBot="1">
      <c r="A45" s="43" t="s">
        <v>94</v>
      </c>
      <c r="B45" s="44" t="s">
        <v>28</v>
      </c>
      <c r="C45" s="45" t="s">
        <v>32</v>
      </c>
      <c r="D45" s="53">
        <v>74</v>
      </c>
      <c r="E45" s="54"/>
      <c r="F45" s="55">
        <v>13.2</v>
      </c>
      <c r="G45" s="49">
        <f t="shared" si="2"/>
        <v>976.8</v>
      </c>
      <c r="H45" s="50"/>
      <c r="I45" s="51"/>
      <c r="J45" s="50"/>
    </row>
    <row r="46" spans="1:10" s="52" customFormat="1" ht="51.75" thickBot="1">
      <c r="A46" s="43" t="s">
        <v>95</v>
      </c>
      <c r="B46" s="44" t="s">
        <v>41</v>
      </c>
      <c r="C46" s="45" t="s">
        <v>32</v>
      </c>
      <c r="D46" s="53">
        <v>23</v>
      </c>
      <c r="E46" s="54"/>
      <c r="F46" s="55">
        <v>72.3</v>
      </c>
      <c r="G46" s="49">
        <f t="shared" si="2"/>
        <v>1662.8999999999999</v>
      </c>
      <c r="H46" s="50"/>
      <c r="I46" s="51"/>
      <c r="J46" s="50"/>
    </row>
    <row r="47" spans="1:10" s="52" customFormat="1" ht="34.5" customHeight="1" thickBot="1">
      <c r="A47" s="43" t="s">
        <v>96</v>
      </c>
      <c r="B47" s="44" t="s">
        <v>44</v>
      </c>
      <c r="C47" s="45" t="s">
        <v>32</v>
      </c>
      <c r="D47" s="53">
        <v>21</v>
      </c>
      <c r="E47" s="54"/>
      <c r="F47" s="55">
        <v>28.38</v>
      </c>
      <c r="G47" s="49">
        <f t="shared" si="2"/>
        <v>595.98</v>
      </c>
      <c r="H47" s="50"/>
      <c r="I47" s="51"/>
      <c r="J47" s="50"/>
    </row>
    <row r="48" spans="1:10" s="52" customFormat="1" ht="34.5" customHeight="1" thickBot="1">
      <c r="A48" s="43" t="s">
        <v>97</v>
      </c>
      <c r="B48" s="44" t="s">
        <v>43</v>
      </c>
      <c r="C48" s="45" t="s">
        <v>45</v>
      </c>
      <c r="D48" s="53">
        <v>21</v>
      </c>
      <c r="E48" s="54"/>
      <c r="F48" s="55">
        <v>18</v>
      </c>
      <c r="G48" s="49">
        <f t="shared" si="2"/>
        <v>378</v>
      </c>
      <c r="H48" s="50"/>
      <c r="I48" s="51"/>
      <c r="J48" s="50"/>
    </row>
    <row r="49" spans="1:10" s="52" customFormat="1" ht="30" customHeight="1" thickBot="1">
      <c r="A49" s="43" t="s">
        <v>98</v>
      </c>
      <c r="B49" s="66" t="s">
        <v>132</v>
      </c>
      <c r="C49" s="56" t="s">
        <v>46</v>
      </c>
      <c r="D49" s="46">
        <v>1</v>
      </c>
      <c r="E49" s="67"/>
      <c r="F49" s="62">
        <v>2000</v>
      </c>
      <c r="G49" s="49">
        <f t="shared" si="2"/>
        <v>2000</v>
      </c>
      <c r="H49" s="50"/>
      <c r="I49" s="51"/>
      <c r="J49" s="50"/>
    </row>
    <row r="50" spans="1:10" s="52" customFormat="1" ht="34.5" customHeight="1" thickBot="1">
      <c r="A50" s="43" t="s">
        <v>99</v>
      </c>
      <c r="B50" s="44" t="s">
        <v>137</v>
      </c>
      <c r="C50" s="45" t="s">
        <v>46</v>
      </c>
      <c r="D50" s="53">
        <v>1</v>
      </c>
      <c r="E50" s="54"/>
      <c r="F50" s="55">
        <v>950</v>
      </c>
      <c r="G50" s="49">
        <f t="shared" si="2"/>
        <v>950</v>
      </c>
      <c r="H50" s="50"/>
      <c r="I50" s="51"/>
      <c r="J50" s="50"/>
    </row>
    <row r="51" spans="1:10" s="52" customFormat="1" ht="34.5" customHeight="1" thickBot="1">
      <c r="A51" s="43" t="s">
        <v>100</v>
      </c>
      <c r="B51" s="44" t="s">
        <v>138</v>
      </c>
      <c r="C51" s="45" t="s">
        <v>46</v>
      </c>
      <c r="D51" s="53">
        <v>1</v>
      </c>
      <c r="E51" s="54"/>
      <c r="F51" s="55">
        <v>730</v>
      </c>
      <c r="G51" s="49">
        <f t="shared" si="2"/>
        <v>730</v>
      </c>
      <c r="H51" s="50"/>
      <c r="I51" s="51"/>
      <c r="J51" s="50"/>
    </row>
    <row r="52" spans="1:10" s="52" customFormat="1" ht="34.5" customHeight="1" thickBot="1">
      <c r="A52" s="43" t="s">
        <v>101</v>
      </c>
      <c r="B52" s="44" t="s">
        <v>139</v>
      </c>
      <c r="C52" s="56" t="s">
        <v>46</v>
      </c>
      <c r="D52" s="53">
        <v>1</v>
      </c>
      <c r="E52" s="54"/>
      <c r="F52" s="58">
        <v>850</v>
      </c>
      <c r="G52" s="107">
        <f t="shared" si="2"/>
        <v>850</v>
      </c>
      <c r="H52" s="50"/>
      <c r="I52" s="51"/>
      <c r="J52" s="50"/>
    </row>
    <row r="53" spans="1:10" s="52" customFormat="1" ht="36.75" customHeight="1" thickBot="1">
      <c r="A53" s="43" t="s">
        <v>102</v>
      </c>
      <c r="B53" s="68" t="s">
        <v>141</v>
      </c>
      <c r="C53" s="60" t="s">
        <v>40</v>
      </c>
      <c r="D53" s="46">
        <v>1</v>
      </c>
      <c r="E53" s="61"/>
      <c r="F53" s="62">
        <v>2100</v>
      </c>
      <c r="G53" s="49">
        <f t="shared" si="2"/>
        <v>2100</v>
      </c>
      <c r="H53" s="50"/>
      <c r="I53" s="51"/>
      <c r="J53" s="50"/>
    </row>
    <row r="54" spans="1:10" s="52" customFormat="1" ht="36.75" customHeight="1" thickBot="1">
      <c r="A54" s="43" t="s">
        <v>103</v>
      </c>
      <c r="B54" s="68" t="s">
        <v>126</v>
      </c>
      <c r="C54" s="60" t="s">
        <v>127</v>
      </c>
      <c r="D54" s="46">
        <v>2</v>
      </c>
      <c r="E54" s="61"/>
      <c r="F54" s="62">
        <v>45</v>
      </c>
      <c r="G54" s="49">
        <f t="shared" si="2"/>
        <v>90</v>
      </c>
      <c r="H54" s="50"/>
      <c r="I54" s="51"/>
      <c r="J54" s="50"/>
    </row>
    <row r="55" spans="1:10" s="52" customFormat="1" ht="36.75" customHeight="1" thickBot="1">
      <c r="A55" s="43" t="s">
        <v>104</v>
      </c>
      <c r="B55" s="68" t="s">
        <v>135</v>
      </c>
      <c r="C55" s="60" t="s">
        <v>14</v>
      </c>
      <c r="D55" s="46">
        <v>2</v>
      </c>
      <c r="E55" s="61"/>
      <c r="F55" s="62">
        <v>45</v>
      </c>
      <c r="G55" s="49">
        <f t="shared" si="2"/>
        <v>90</v>
      </c>
      <c r="H55" s="50"/>
      <c r="I55" s="51"/>
      <c r="J55" s="50"/>
    </row>
    <row r="56" spans="1:10" s="52" customFormat="1" ht="31.5" customHeight="1" thickBot="1">
      <c r="A56" s="43" t="s">
        <v>105</v>
      </c>
      <c r="B56" s="59" t="s">
        <v>54</v>
      </c>
      <c r="C56" s="60" t="s">
        <v>45</v>
      </c>
      <c r="D56" s="46">
        <v>59</v>
      </c>
      <c r="E56" s="61"/>
      <c r="F56" s="62">
        <v>5.3</v>
      </c>
      <c r="G56" s="49">
        <f t="shared" si="2"/>
        <v>312.7</v>
      </c>
      <c r="H56" s="50"/>
      <c r="I56" s="51"/>
      <c r="J56" s="50"/>
    </row>
    <row r="57" spans="1:10" s="52" customFormat="1" ht="12.75" customHeight="1" thickBot="1">
      <c r="A57" s="211" t="s">
        <v>72</v>
      </c>
      <c r="B57" s="212"/>
      <c r="C57" s="213"/>
      <c r="D57" s="213"/>
      <c r="E57" s="213"/>
      <c r="F57" s="213"/>
      <c r="G57" s="105">
        <f>SUM(G43:G56)</f>
        <v>12603.58</v>
      </c>
      <c r="H57" s="50"/>
      <c r="I57" s="51"/>
      <c r="J57" s="50"/>
    </row>
    <row r="58" spans="1:10" s="52" customFormat="1" ht="13.5" thickBot="1">
      <c r="A58" s="99" t="s">
        <v>69</v>
      </c>
      <c r="B58" s="220" t="s">
        <v>57</v>
      </c>
      <c r="C58" s="206"/>
      <c r="D58" s="206"/>
      <c r="E58" s="206"/>
      <c r="F58" s="206"/>
      <c r="G58" s="207"/>
      <c r="H58" s="50"/>
      <c r="I58" s="51"/>
      <c r="J58" s="50"/>
    </row>
    <row r="59" spans="1:10" s="52" customFormat="1" ht="34.5" customHeight="1" thickBot="1">
      <c r="A59" s="43" t="s">
        <v>106</v>
      </c>
      <c r="B59" s="44" t="s">
        <v>52</v>
      </c>
      <c r="C59" s="45" t="s">
        <v>40</v>
      </c>
      <c r="D59" s="46">
        <v>1</v>
      </c>
      <c r="E59" s="47"/>
      <c r="F59" s="48">
        <v>500</v>
      </c>
      <c r="G59" s="49">
        <f>F59*D59</f>
        <v>500</v>
      </c>
      <c r="H59" s="50"/>
      <c r="I59" s="51"/>
      <c r="J59" s="50"/>
    </row>
    <row r="60" spans="1:10" s="52" customFormat="1" ht="39" thickBot="1">
      <c r="A60" s="43" t="s">
        <v>107</v>
      </c>
      <c r="B60" s="44" t="s">
        <v>59</v>
      </c>
      <c r="C60" s="45" t="s">
        <v>39</v>
      </c>
      <c r="D60" s="53">
        <v>50</v>
      </c>
      <c r="E60" s="54"/>
      <c r="F60" s="55">
        <v>39.18</v>
      </c>
      <c r="G60" s="49">
        <f t="shared" ref="G60:G66" si="3">F60*D60</f>
        <v>1959</v>
      </c>
      <c r="H60" s="50"/>
      <c r="I60" s="51"/>
      <c r="J60" s="50"/>
    </row>
    <row r="61" spans="1:10" s="52" customFormat="1" ht="34.5" customHeight="1" thickBot="1">
      <c r="A61" s="43" t="s">
        <v>108</v>
      </c>
      <c r="B61" s="44" t="s">
        <v>64</v>
      </c>
      <c r="C61" s="45" t="s">
        <v>32</v>
      </c>
      <c r="D61" s="53">
        <v>52</v>
      </c>
      <c r="E61" s="54"/>
      <c r="F61" s="55">
        <v>13.2</v>
      </c>
      <c r="G61" s="49">
        <f t="shared" si="3"/>
        <v>686.4</v>
      </c>
      <c r="H61" s="50"/>
      <c r="I61" s="51"/>
      <c r="J61" s="50"/>
    </row>
    <row r="62" spans="1:10" s="52" customFormat="1" ht="64.5" thickBot="1">
      <c r="A62" s="43" t="s">
        <v>18</v>
      </c>
      <c r="B62" s="44" t="s">
        <v>65</v>
      </c>
      <c r="C62" s="45" t="s">
        <v>32</v>
      </c>
      <c r="D62" s="53">
        <v>76</v>
      </c>
      <c r="E62" s="54"/>
      <c r="F62" s="55">
        <v>72.3</v>
      </c>
      <c r="G62" s="49">
        <f t="shared" si="3"/>
        <v>5494.8</v>
      </c>
      <c r="H62" s="50"/>
      <c r="I62" s="51"/>
      <c r="J62" s="50"/>
    </row>
    <row r="63" spans="1:10" s="52" customFormat="1" ht="34.5" customHeight="1" thickBot="1">
      <c r="A63" s="43" t="s">
        <v>109</v>
      </c>
      <c r="B63" s="44" t="s">
        <v>44</v>
      </c>
      <c r="C63" s="45" t="s">
        <v>32</v>
      </c>
      <c r="D63" s="46">
        <v>73</v>
      </c>
      <c r="E63" s="54"/>
      <c r="F63" s="48">
        <v>28.38</v>
      </c>
      <c r="G63" s="49">
        <f t="shared" si="3"/>
        <v>2071.7399999999998</v>
      </c>
      <c r="H63" s="50"/>
      <c r="I63" s="51"/>
      <c r="J63" s="50"/>
    </row>
    <row r="64" spans="1:10" s="52" customFormat="1" ht="34.5" customHeight="1" thickBot="1">
      <c r="A64" s="43" t="s">
        <v>110</v>
      </c>
      <c r="B64" s="44" t="s">
        <v>43</v>
      </c>
      <c r="C64" s="45" t="s">
        <v>45</v>
      </c>
      <c r="D64" s="53">
        <v>73</v>
      </c>
      <c r="E64" s="54"/>
      <c r="F64" s="48">
        <v>18</v>
      </c>
      <c r="G64" s="49">
        <f t="shared" si="3"/>
        <v>1314</v>
      </c>
      <c r="H64" s="50"/>
      <c r="I64" s="51"/>
      <c r="J64" s="50"/>
    </row>
    <row r="65" spans="1:11" s="52" customFormat="1" ht="36.75" thickBot="1">
      <c r="A65" s="43" t="s">
        <v>111</v>
      </c>
      <c r="B65" s="69" t="s">
        <v>140</v>
      </c>
      <c r="C65" s="70" t="s">
        <v>58</v>
      </c>
      <c r="D65" s="71">
        <v>1</v>
      </c>
      <c r="E65" s="72"/>
      <c r="F65" s="73">
        <v>1750</v>
      </c>
      <c r="G65" s="49">
        <f t="shared" si="3"/>
        <v>1750</v>
      </c>
      <c r="H65" s="50"/>
      <c r="I65" s="51"/>
      <c r="J65" s="50"/>
    </row>
    <row r="66" spans="1:11" s="52" customFormat="1" ht="24.75" thickBot="1">
      <c r="A66" s="43" t="s">
        <v>112</v>
      </c>
      <c r="B66" s="69" t="s">
        <v>128</v>
      </c>
      <c r="C66" s="60" t="s">
        <v>61</v>
      </c>
      <c r="D66" s="74">
        <v>1</v>
      </c>
      <c r="E66" s="72"/>
      <c r="F66" s="75">
        <v>1350</v>
      </c>
      <c r="G66" s="49">
        <f t="shared" si="3"/>
        <v>1350</v>
      </c>
      <c r="H66" s="50"/>
      <c r="I66" s="51"/>
      <c r="J66" s="50"/>
    </row>
    <row r="67" spans="1:11" s="52" customFormat="1" ht="18.75" hidden="1" customHeight="1" thickBot="1">
      <c r="A67" s="63" t="s">
        <v>30</v>
      </c>
      <c r="B67" s="76"/>
      <c r="C67" s="77"/>
      <c r="D67" s="53"/>
      <c r="E67" s="78"/>
      <c r="F67" s="79"/>
      <c r="G67" s="80"/>
      <c r="H67" s="50"/>
      <c r="I67" s="51"/>
      <c r="J67" s="50"/>
    </row>
    <row r="68" spans="1:11" s="52" customFormat="1" ht="13.5" customHeight="1" thickBot="1">
      <c r="A68" s="202" t="s">
        <v>20</v>
      </c>
      <c r="B68" s="203"/>
      <c r="C68" s="203"/>
      <c r="D68" s="203"/>
      <c r="E68" s="203"/>
      <c r="F68" s="204"/>
      <c r="G68" s="104">
        <f>SUM(G59:G67)</f>
        <v>15125.94</v>
      </c>
      <c r="H68" s="50"/>
      <c r="I68" s="51"/>
      <c r="J68" s="50"/>
    </row>
    <row r="69" spans="1:11" s="52" customFormat="1" ht="13.5" thickBot="1">
      <c r="A69" s="100" t="s">
        <v>11</v>
      </c>
      <c r="B69" s="205" t="s">
        <v>146</v>
      </c>
      <c r="C69" s="206"/>
      <c r="D69" s="206"/>
      <c r="E69" s="206"/>
      <c r="F69" s="206"/>
      <c r="G69" s="207"/>
      <c r="H69" s="50"/>
      <c r="I69" s="51"/>
      <c r="J69" s="50"/>
    </row>
    <row r="70" spans="1:11" s="52" customFormat="1" ht="51.75" thickBot="1">
      <c r="A70" s="43" t="s">
        <v>113</v>
      </c>
      <c r="B70" s="81" t="s">
        <v>53</v>
      </c>
      <c r="C70" s="82" t="s">
        <v>39</v>
      </c>
      <c r="D70" s="83">
        <v>230</v>
      </c>
      <c r="E70" s="84"/>
      <c r="F70" s="85">
        <v>71.3</v>
      </c>
      <c r="G70" s="86">
        <f>F70*D70</f>
        <v>16399</v>
      </c>
      <c r="H70" s="50"/>
      <c r="I70" s="51"/>
      <c r="J70" s="50"/>
      <c r="K70" s="156"/>
    </row>
    <row r="71" spans="1:11" s="52" customFormat="1" ht="45" customHeight="1" thickBot="1">
      <c r="A71" s="43" t="s">
        <v>114</v>
      </c>
      <c r="B71" s="87" t="s">
        <v>68</v>
      </c>
      <c r="C71" s="60" t="s">
        <v>32</v>
      </c>
      <c r="D71" s="88">
        <v>342</v>
      </c>
      <c r="E71" s="89"/>
      <c r="F71" s="85">
        <v>19.3</v>
      </c>
      <c r="G71" s="86">
        <f>F71*D71</f>
        <v>6600.6</v>
      </c>
      <c r="H71" s="50"/>
      <c r="I71" s="51"/>
      <c r="J71" s="50"/>
    </row>
    <row r="72" spans="1:11" s="52" customFormat="1" ht="24.75" thickBot="1">
      <c r="A72" s="43" t="s">
        <v>115</v>
      </c>
      <c r="B72" s="66" t="s">
        <v>55</v>
      </c>
      <c r="C72" s="90" t="s">
        <v>39</v>
      </c>
      <c r="D72" s="91">
        <v>230</v>
      </c>
      <c r="E72" s="92"/>
      <c r="F72" s="85">
        <v>5.3</v>
      </c>
      <c r="G72" s="86">
        <f>F72*D72</f>
        <v>1219</v>
      </c>
      <c r="H72" s="50"/>
      <c r="I72" s="51"/>
      <c r="J72" s="50"/>
    </row>
    <row r="73" spans="1:11" s="3" customFormat="1" ht="43.5" customHeight="1" thickBot="1">
      <c r="A73" s="43" t="s">
        <v>116</v>
      </c>
      <c r="B73" s="38" t="s">
        <v>63</v>
      </c>
      <c r="C73" s="39" t="s">
        <v>39</v>
      </c>
      <c r="D73" s="40">
        <v>112</v>
      </c>
      <c r="E73" s="26"/>
      <c r="F73" s="29">
        <v>39.18</v>
      </c>
      <c r="G73" s="80">
        <f>F73*D73</f>
        <v>4388.16</v>
      </c>
      <c r="H73" s="19"/>
      <c r="I73" s="14"/>
      <c r="J73" s="19"/>
    </row>
    <row r="74" spans="1:11" s="3" customFormat="1" ht="43.5" customHeight="1" thickBot="1">
      <c r="A74" s="43" t="s">
        <v>117</v>
      </c>
      <c r="B74" s="38" t="s">
        <v>149</v>
      </c>
      <c r="C74" s="39" t="s">
        <v>148</v>
      </c>
      <c r="D74" s="40">
        <v>1</v>
      </c>
      <c r="E74" s="26"/>
      <c r="F74" s="29">
        <v>13552.6</v>
      </c>
      <c r="G74" s="80">
        <f>F74</f>
        <v>13552.6</v>
      </c>
      <c r="H74" s="19"/>
      <c r="I74" s="14"/>
      <c r="J74" s="19"/>
    </row>
    <row r="75" spans="1:11" s="3" customFormat="1" ht="40.5" customHeight="1" thickBot="1">
      <c r="A75" s="43" t="s">
        <v>147</v>
      </c>
      <c r="B75" s="25" t="s">
        <v>66</v>
      </c>
      <c r="C75" s="39" t="s">
        <v>67</v>
      </c>
      <c r="D75" s="40">
        <v>230</v>
      </c>
      <c r="E75" s="26"/>
      <c r="F75" s="29">
        <v>9.3000000000000007</v>
      </c>
      <c r="G75" s="80">
        <f>F75*D75</f>
        <v>2139</v>
      </c>
      <c r="H75" s="19"/>
      <c r="I75" s="14"/>
      <c r="J75" s="19"/>
    </row>
    <row r="76" spans="1:11" ht="19.5" customHeight="1" thickBot="1">
      <c r="A76" s="202" t="s">
        <v>12</v>
      </c>
      <c r="B76" s="203"/>
      <c r="C76" s="203"/>
      <c r="D76" s="203"/>
      <c r="E76" s="203"/>
      <c r="F76" s="203"/>
      <c r="G76" s="103">
        <f>SUM(G70:G75)</f>
        <v>44298.36</v>
      </c>
      <c r="H76" s="19"/>
      <c r="I76" s="14"/>
      <c r="J76" s="12"/>
    </row>
    <row r="77" spans="1:11" s="52" customFormat="1" ht="13.5" thickBot="1">
      <c r="A77" s="99" t="s">
        <v>118</v>
      </c>
      <c r="B77" s="205" t="s">
        <v>77</v>
      </c>
      <c r="C77" s="206"/>
      <c r="D77" s="206"/>
      <c r="E77" s="206"/>
      <c r="F77" s="206"/>
      <c r="G77" s="207"/>
      <c r="H77" s="50"/>
      <c r="I77" s="51"/>
      <c r="J77" s="50"/>
    </row>
    <row r="78" spans="1:11" ht="13.5" thickBot="1">
      <c r="A78" s="36" t="s">
        <v>119</v>
      </c>
      <c r="B78" s="21" t="s">
        <v>78</v>
      </c>
      <c r="C78" s="42" t="s">
        <v>19</v>
      </c>
      <c r="D78" s="22">
        <v>6</v>
      </c>
      <c r="E78" s="23"/>
      <c r="F78" s="24">
        <v>1600</v>
      </c>
      <c r="G78" s="41">
        <f>SUM(D78*F78)</f>
        <v>9600</v>
      </c>
      <c r="H78" s="19"/>
      <c r="I78" s="14"/>
      <c r="J78" s="12"/>
    </row>
    <row r="79" spans="1:11" ht="13.5" thickBot="1">
      <c r="A79" s="214" t="s">
        <v>154</v>
      </c>
      <c r="B79" s="213"/>
      <c r="C79" s="213"/>
      <c r="D79" s="213"/>
      <c r="E79" s="213"/>
      <c r="F79" s="213"/>
      <c r="G79" s="102">
        <f>SUM(G78:G78)</f>
        <v>9600</v>
      </c>
      <c r="H79" s="19"/>
      <c r="I79" s="14"/>
      <c r="J79" s="12"/>
    </row>
    <row r="80" spans="1:11" ht="15.75" customHeight="1" thickBot="1">
      <c r="A80" s="101" t="s">
        <v>70</v>
      </c>
      <c r="B80" s="221" t="s">
        <v>120</v>
      </c>
      <c r="C80" s="222"/>
      <c r="D80" s="222"/>
      <c r="E80" s="222"/>
      <c r="F80" s="222"/>
      <c r="G80" s="223"/>
      <c r="H80" s="19"/>
      <c r="I80" s="14"/>
      <c r="J80" s="12"/>
    </row>
    <row r="81" spans="1:13" s="52" customFormat="1" ht="26.25" thickBot="1">
      <c r="A81" s="43" t="s">
        <v>121</v>
      </c>
      <c r="B81" s="87" t="s">
        <v>75</v>
      </c>
      <c r="C81" s="60" t="s">
        <v>32</v>
      </c>
      <c r="D81" s="88">
        <v>160</v>
      </c>
      <c r="E81" s="89"/>
      <c r="F81" s="65">
        <v>7.86</v>
      </c>
      <c r="G81" s="80">
        <f>F81*D81</f>
        <v>1257.6000000000001</v>
      </c>
      <c r="H81" s="50"/>
      <c r="I81" s="51"/>
      <c r="J81" s="50"/>
    </row>
    <row r="82" spans="1:13" s="52" customFormat="1" ht="24.75" thickBot="1">
      <c r="A82" s="43" t="s">
        <v>31</v>
      </c>
      <c r="B82" s="66" t="s">
        <v>76</v>
      </c>
      <c r="C82" s="90" t="s">
        <v>39</v>
      </c>
      <c r="D82" s="91">
        <v>950</v>
      </c>
      <c r="E82" s="92"/>
      <c r="F82" s="85">
        <v>7.26</v>
      </c>
      <c r="G82" s="86">
        <f>F82*D82</f>
        <v>6897</v>
      </c>
      <c r="H82" s="50"/>
      <c r="I82" s="51"/>
      <c r="J82" s="50"/>
    </row>
    <row r="83" spans="1:13" s="3" customFormat="1" ht="24.75" thickBot="1">
      <c r="A83" s="43" t="s">
        <v>122</v>
      </c>
      <c r="B83" s="38" t="s">
        <v>73</v>
      </c>
      <c r="C83" s="39" t="s">
        <v>39</v>
      </c>
      <c r="D83" s="40">
        <v>12</v>
      </c>
      <c r="E83" s="26"/>
      <c r="F83" s="29">
        <v>14.75</v>
      </c>
      <c r="G83" s="80">
        <f>F83*D83</f>
        <v>177</v>
      </c>
      <c r="H83" s="19"/>
      <c r="I83" s="14"/>
      <c r="J83" s="19"/>
    </row>
    <row r="84" spans="1:13" s="3" customFormat="1" ht="13.5" thickBot="1">
      <c r="A84" s="43" t="s">
        <v>123</v>
      </c>
      <c r="B84" s="25" t="s">
        <v>74</v>
      </c>
      <c r="C84" s="39" t="s">
        <v>67</v>
      </c>
      <c r="D84" s="40">
        <v>90</v>
      </c>
      <c r="E84" s="26"/>
      <c r="F84" s="29">
        <v>4.84</v>
      </c>
      <c r="G84" s="80">
        <f>F84+D84</f>
        <v>94.84</v>
      </c>
      <c r="H84" s="19"/>
      <c r="I84" s="14"/>
      <c r="J84" s="19"/>
    </row>
    <row r="85" spans="1:13" ht="19.5" customHeight="1" thickBot="1">
      <c r="A85" s="202" t="s">
        <v>71</v>
      </c>
      <c r="B85" s="203"/>
      <c r="C85" s="203"/>
      <c r="D85" s="203"/>
      <c r="E85" s="203"/>
      <c r="F85" s="203"/>
      <c r="G85" s="103">
        <f>G84+G83+G82+G81</f>
        <v>8426.44</v>
      </c>
      <c r="H85" s="19"/>
      <c r="I85" s="14"/>
      <c r="J85" s="12"/>
    </row>
    <row r="86" spans="1:13" ht="13.5" thickBot="1">
      <c r="A86" s="99" t="s">
        <v>124</v>
      </c>
      <c r="B86" s="205" t="s">
        <v>155</v>
      </c>
      <c r="C86" s="206"/>
      <c r="D86" s="206"/>
      <c r="E86" s="206"/>
      <c r="F86" s="206"/>
      <c r="G86" s="207"/>
      <c r="H86" s="19"/>
      <c r="I86" s="14"/>
      <c r="J86" s="12"/>
    </row>
    <row r="87" spans="1:13" ht="26.25" thickBot="1">
      <c r="A87" s="36" t="s">
        <v>125</v>
      </c>
      <c r="B87" s="21" t="s">
        <v>156</v>
      </c>
      <c r="C87" s="108" t="s">
        <v>148</v>
      </c>
      <c r="D87" s="22">
        <v>1</v>
      </c>
      <c r="E87" s="23"/>
      <c r="F87" s="24">
        <v>1250</v>
      </c>
      <c r="G87" s="157">
        <f>SUM(D87*F87)</f>
        <v>1250</v>
      </c>
      <c r="H87" s="19"/>
      <c r="I87" s="14"/>
      <c r="J87" s="12"/>
    </row>
    <row r="88" spans="1:13" ht="13.5" thickBot="1">
      <c r="A88" s="214" t="s">
        <v>153</v>
      </c>
      <c r="B88" s="213"/>
      <c r="C88" s="213"/>
      <c r="D88" s="213"/>
      <c r="E88" s="213"/>
      <c r="F88" s="213"/>
      <c r="G88" s="102">
        <f>SUM(G87:G87)</f>
        <v>1250</v>
      </c>
      <c r="H88" s="19"/>
      <c r="I88" s="14"/>
      <c r="J88" s="12"/>
    </row>
    <row r="89" spans="1:13" ht="13.5" thickBot="1">
      <c r="A89" s="99" t="s">
        <v>150</v>
      </c>
      <c r="B89" s="205" t="s">
        <v>16</v>
      </c>
      <c r="C89" s="206"/>
      <c r="D89" s="206"/>
      <c r="E89" s="206"/>
      <c r="F89" s="206"/>
      <c r="G89" s="207"/>
      <c r="H89" s="19"/>
      <c r="I89" s="14"/>
      <c r="J89" s="12"/>
    </row>
    <row r="90" spans="1:13" ht="13.5" thickBot="1">
      <c r="A90" s="36" t="s">
        <v>151</v>
      </c>
      <c r="B90" s="21" t="s">
        <v>17</v>
      </c>
      <c r="C90" s="42" t="s">
        <v>19</v>
      </c>
      <c r="D90" s="22">
        <v>400</v>
      </c>
      <c r="E90" s="23"/>
      <c r="F90" s="24">
        <v>1.55</v>
      </c>
      <c r="G90" s="157">
        <f>SUM(D90*F90)</f>
        <v>620</v>
      </c>
      <c r="H90" s="19"/>
      <c r="I90" s="14"/>
      <c r="J90" s="12"/>
    </row>
    <row r="91" spans="1:13" ht="13.5" thickBot="1">
      <c r="A91" s="214" t="s">
        <v>152</v>
      </c>
      <c r="B91" s="213"/>
      <c r="C91" s="213"/>
      <c r="D91" s="213"/>
      <c r="E91" s="213"/>
      <c r="F91" s="213"/>
      <c r="G91" s="102">
        <f>SUM(G90:G90)</f>
        <v>620</v>
      </c>
      <c r="H91" s="19"/>
      <c r="I91" s="14"/>
      <c r="J91" s="12"/>
    </row>
    <row r="92" spans="1:13" ht="13.5" thickBot="1">
      <c r="B92" s="16"/>
      <c r="H92" s="3">
        <f>G92*24.43%</f>
        <v>0</v>
      </c>
      <c r="I92" s="14">
        <f>H92+G92</f>
        <v>0</v>
      </c>
      <c r="K92" s="13"/>
      <c r="L92" s="13"/>
      <c r="M92" s="13"/>
    </row>
    <row r="93" spans="1:13" ht="13.5" thickBot="1">
      <c r="A93" s="217" t="s">
        <v>13</v>
      </c>
      <c r="B93" s="218"/>
      <c r="C93" s="218"/>
      <c r="D93" s="218"/>
      <c r="E93" s="218"/>
      <c r="F93" s="219"/>
      <c r="G93" s="17">
        <f>G91+G85+G79+G76+G68+G57+G41+G32+G19+G88</f>
        <v>113705.2868</v>
      </c>
      <c r="H93" s="3">
        <f>G93*24.43%</f>
        <v>27778.20156524</v>
      </c>
      <c r="I93" s="14">
        <f>H93+G93</f>
        <v>141483.48836523999</v>
      </c>
      <c r="K93" s="13"/>
      <c r="L93" s="13"/>
      <c r="M93" s="13"/>
    </row>
    <row r="94" spans="1:13" ht="15.75" customHeight="1" thickBot="1">
      <c r="A94" s="10"/>
      <c r="B94" s="216"/>
      <c r="C94" s="216"/>
      <c r="D94" s="216"/>
      <c r="E94" s="216"/>
      <c r="F94" s="216"/>
      <c r="G94" s="11"/>
      <c r="H94" s="12"/>
      <c r="K94" s="13"/>
      <c r="L94" s="13"/>
      <c r="M94" s="13"/>
    </row>
    <row r="95" spans="1:13" hidden="1"/>
    <row r="96" spans="1:13" hidden="1"/>
    <row r="97" spans="1:2" hidden="1"/>
    <row r="98" spans="1:2" hidden="1"/>
    <row r="99" spans="1:2" hidden="1"/>
    <row r="100" spans="1:2" hidden="1"/>
    <row r="101" spans="1:2" hidden="1"/>
    <row r="102" spans="1:2" ht="13.5" thickBot="1">
      <c r="A102" s="172" t="s">
        <v>129</v>
      </c>
      <c r="B102" s="173"/>
    </row>
    <row r="103" spans="1:2">
      <c r="A103" s="174"/>
      <c r="B103" s="175"/>
    </row>
    <row r="104" spans="1:2">
      <c r="A104" s="176"/>
      <c r="B104" s="177"/>
    </row>
    <row r="105" spans="1:2" ht="13.5" thickBot="1">
      <c r="A105" s="178"/>
      <c r="B105" s="179"/>
    </row>
    <row r="106" spans="1:2" ht="13.5" thickBot="1">
      <c r="A106" s="172" t="s">
        <v>35</v>
      </c>
      <c r="B106" s="173"/>
    </row>
    <row r="107" spans="1:2" ht="13.5" thickBot="1">
      <c r="A107" s="172" t="s">
        <v>130</v>
      </c>
      <c r="B107" s="173"/>
    </row>
  </sheetData>
  <mergeCells count="33">
    <mergeCell ref="A91:F91"/>
    <mergeCell ref="B94:F94"/>
    <mergeCell ref="A93:F93"/>
    <mergeCell ref="B58:G58"/>
    <mergeCell ref="B80:G80"/>
    <mergeCell ref="B77:G77"/>
    <mergeCell ref="A79:F79"/>
    <mergeCell ref="B89:G89"/>
    <mergeCell ref="A88:F88"/>
    <mergeCell ref="B86:G86"/>
    <mergeCell ref="B17:G17"/>
    <mergeCell ref="A19:F19"/>
    <mergeCell ref="A57:F57"/>
    <mergeCell ref="B21:G21"/>
    <mergeCell ref="A32:F32"/>
    <mergeCell ref="A41:F41"/>
    <mergeCell ref="B42:G42"/>
    <mergeCell ref="A102:B102"/>
    <mergeCell ref="A103:B105"/>
    <mergeCell ref="A106:B106"/>
    <mergeCell ref="A107:B107"/>
    <mergeCell ref="A1:G9"/>
    <mergeCell ref="A10:G10"/>
    <mergeCell ref="A11:G11"/>
    <mergeCell ref="A12:G12"/>
    <mergeCell ref="A13:G13"/>
    <mergeCell ref="A15:G15"/>
    <mergeCell ref="A14:G14"/>
    <mergeCell ref="A85:F85"/>
    <mergeCell ref="A68:F68"/>
    <mergeCell ref="B69:G69"/>
    <mergeCell ref="A76:F76"/>
    <mergeCell ref="B33:G33"/>
  </mergeCells>
  <phoneticPr fontId="33" type="noConversion"/>
  <conditionalFormatting sqref="D16:F16">
    <cfRule type="cellIs" dxfId="0" priority="1" stopIfTrue="1" operator="equal">
      <formula>0</formula>
    </cfRule>
  </conditionalFormatting>
  <printOptions horizontalCentered="1"/>
  <pageMargins left="7.874015748031496E-2" right="7.874015748031496E-2" top="7.874015748031496E-2" bottom="7.874015748031496E-2" header="0.51181102362204722" footer="0.51181102362204722"/>
  <pageSetup paperSize="9" scale="81" fitToHeight="3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showGridLines="0" topLeftCell="A34" zoomScale="90" zoomScaleNormal="90" workbookViewId="0">
      <selection activeCell="G54" sqref="G54"/>
    </sheetView>
  </sheetViews>
  <sheetFormatPr defaultRowHeight="12.75"/>
  <cols>
    <col min="1" max="1" width="7" style="6" customWidth="1"/>
    <col min="2" max="2" width="48.28515625" style="7" customWidth="1"/>
    <col min="3" max="3" width="12.85546875" style="6" bestFit="1" customWidth="1"/>
    <col min="4" max="4" width="12.7109375" style="9" bestFit="1" customWidth="1"/>
    <col min="5" max="5" width="13.85546875" style="8" customWidth="1"/>
    <col min="6" max="6" width="14.85546875" style="8" bestFit="1" customWidth="1"/>
    <col min="7" max="7" width="15.7109375" style="8" customWidth="1"/>
    <col min="8" max="9" width="13.28515625" style="4" customWidth="1"/>
    <col min="10" max="10" width="9.140625" style="4" customWidth="1"/>
    <col min="11" max="11" width="11.5703125" style="4" customWidth="1"/>
    <col min="12" max="13" width="9.85546875" style="4" bestFit="1" customWidth="1"/>
    <col min="14" max="16384" width="9.140625" style="4"/>
  </cols>
  <sheetData>
    <row r="1" spans="1:10" s="1" customFormat="1" ht="15" customHeight="1">
      <c r="A1" s="267" t="s">
        <v>142</v>
      </c>
      <c r="B1" s="268"/>
      <c r="C1" s="268"/>
      <c r="D1" s="268"/>
      <c r="E1" s="268"/>
      <c r="F1" s="268"/>
      <c r="G1" s="268"/>
      <c r="H1" s="268"/>
      <c r="I1" s="269"/>
    </row>
    <row r="2" spans="1:10" s="1" customFormat="1" ht="15" customHeight="1">
      <c r="A2" s="180"/>
      <c r="B2" s="270"/>
      <c r="C2" s="270"/>
      <c r="D2" s="270"/>
      <c r="E2" s="270"/>
      <c r="F2" s="270"/>
      <c r="G2" s="270"/>
      <c r="H2" s="270"/>
      <c r="I2" s="271"/>
    </row>
    <row r="3" spans="1:10" s="1" customFormat="1" ht="15" customHeight="1">
      <c r="A3" s="180"/>
      <c r="B3" s="270"/>
      <c r="C3" s="270"/>
      <c r="D3" s="270"/>
      <c r="E3" s="270"/>
      <c r="F3" s="270"/>
      <c r="G3" s="270"/>
      <c r="H3" s="270"/>
      <c r="I3" s="271"/>
    </row>
    <row r="4" spans="1:10" s="1" customFormat="1" ht="15" customHeight="1">
      <c r="A4" s="180"/>
      <c r="B4" s="270"/>
      <c r="C4" s="270"/>
      <c r="D4" s="270"/>
      <c r="E4" s="270"/>
      <c r="F4" s="270"/>
      <c r="G4" s="270"/>
      <c r="H4" s="270"/>
      <c r="I4" s="271"/>
    </row>
    <row r="5" spans="1:10" s="1" customFormat="1" ht="15" customHeight="1">
      <c r="A5" s="180"/>
      <c r="B5" s="270"/>
      <c r="C5" s="270"/>
      <c r="D5" s="270"/>
      <c r="E5" s="270"/>
      <c r="F5" s="270"/>
      <c r="G5" s="270"/>
      <c r="H5" s="270"/>
      <c r="I5" s="271"/>
    </row>
    <row r="6" spans="1:10" s="1" customFormat="1" ht="15" customHeight="1">
      <c r="A6" s="180"/>
      <c r="B6" s="270"/>
      <c r="C6" s="270"/>
      <c r="D6" s="270"/>
      <c r="E6" s="270"/>
      <c r="F6" s="270"/>
      <c r="G6" s="270"/>
      <c r="H6" s="270"/>
      <c r="I6" s="271"/>
    </row>
    <row r="7" spans="1:10" s="1" customFormat="1" ht="15" customHeight="1">
      <c r="A7" s="180"/>
      <c r="B7" s="270"/>
      <c r="C7" s="270"/>
      <c r="D7" s="270"/>
      <c r="E7" s="270"/>
      <c r="F7" s="270"/>
      <c r="G7" s="270"/>
      <c r="H7" s="270"/>
      <c r="I7" s="271"/>
    </row>
    <row r="8" spans="1:10" s="1" customFormat="1" ht="15" customHeight="1">
      <c r="A8" s="180"/>
      <c r="B8" s="270"/>
      <c r="C8" s="270"/>
      <c r="D8" s="270"/>
      <c r="E8" s="270"/>
      <c r="F8" s="270"/>
      <c r="G8" s="270"/>
      <c r="H8" s="270"/>
      <c r="I8" s="271"/>
    </row>
    <row r="9" spans="1:10" s="1" customFormat="1" ht="15" customHeight="1" thickBot="1">
      <c r="A9" s="272"/>
      <c r="B9" s="273"/>
      <c r="C9" s="273"/>
      <c r="D9" s="273"/>
      <c r="E9" s="273"/>
      <c r="F9" s="273"/>
      <c r="G9" s="273"/>
      <c r="H9" s="273"/>
      <c r="I9" s="274"/>
    </row>
    <row r="10" spans="1:10" s="1" customFormat="1" ht="17.25" customHeight="1" thickBot="1">
      <c r="A10" s="275" t="s">
        <v>36</v>
      </c>
      <c r="B10" s="276"/>
      <c r="C10" s="276"/>
      <c r="D10" s="276"/>
      <c r="E10" s="276"/>
      <c r="F10" s="276"/>
      <c r="G10" s="276"/>
      <c r="H10" s="276"/>
      <c r="I10" s="277"/>
      <c r="J10" s="2"/>
    </row>
    <row r="11" spans="1:10" s="1" customFormat="1" ht="15" customHeight="1">
      <c r="A11" s="224" t="s">
        <v>10</v>
      </c>
      <c r="B11" s="185"/>
      <c r="C11" s="185"/>
      <c r="D11" s="185"/>
      <c r="E11" s="185"/>
      <c r="F11" s="185"/>
      <c r="G11" s="185"/>
      <c r="H11" s="185"/>
      <c r="I11" s="186"/>
      <c r="J11" s="2"/>
    </row>
    <row r="12" spans="1:10" s="1" customFormat="1" ht="15.75" customHeight="1" thickBot="1">
      <c r="A12" s="168" t="s">
        <v>37</v>
      </c>
      <c r="B12" s="169"/>
      <c r="C12" s="169"/>
      <c r="D12" s="169"/>
      <c r="E12" s="169"/>
      <c r="F12" s="169"/>
      <c r="G12" s="169"/>
      <c r="H12" s="169"/>
      <c r="I12" s="170"/>
      <c r="J12" s="2"/>
    </row>
    <row r="13" spans="1:10" s="1" customFormat="1" ht="15.75" customHeight="1">
      <c r="A13" s="225" t="s">
        <v>131</v>
      </c>
      <c r="B13" s="226"/>
      <c r="C13" s="226"/>
      <c r="D13" s="226"/>
      <c r="E13" s="226"/>
      <c r="F13" s="226"/>
      <c r="G13" s="226"/>
      <c r="H13" s="226"/>
      <c r="I13" s="226"/>
      <c r="J13" s="2"/>
    </row>
    <row r="14" spans="1:10" s="1" customFormat="1" ht="15.75" customHeight="1">
      <c r="A14" s="278" t="s">
        <v>157</v>
      </c>
      <c r="B14" s="260" t="s">
        <v>158</v>
      </c>
      <c r="C14" s="265" t="s">
        <v>159</v>
      </c>
      <c r="D14" s="266"/>
      <c r="E14" s="266"/>
      <c r="F14" s="266"/>
      <c r="G14" s="266"/>
      <c r="H14" s="244" t="s">
        <v>160</v>
      </c>
      <c r="I14" s="245"/>
      <c r="J14" s="2"/>
    </row>
    <row r="15" spans="1:10" s="1" customFormat="1" ht="15.75">
      <c r="A15" s="279"/>
      <c r="B15" s="261"/>
      <c r="C15" s="109">
        <v>10</v>
      </c>
      <c r="D15" s="109">
        <v>20</v>
      </c>
      <c r="E15" s="109">
        <v>30</v>
      </c>
      <c r="F15" s="109">
        <v>50</v>
      </c>
      <c r="G15" s="109">
        <v>70</v>
      </c>
      <c r="H15" s="246"/>
      <c r="I15" s="247"/>
      <c r="J15" s="2"/>
    </row>
    <row r="16" spans="1:10" s="1" customFormat="1" ht="15.75" thickBot="1">
      <c r="A16" s="110"/>
      <c r="B16" s="111"/>
      <c r="C16" s="111"/>
      <c r="D16" s="111"/>
      <c r="E16" s="111"/>
      <c r="F16" s="111"/>
      <c r="G16" s="111"/>
      <c r="H16" s="248"/>
      <c r="I16" s="248"/>
      <c r="J16" s="2"/>
    </row>
    <row r="17" spans="1:10" s="1" customFormat="1" ht="18.75">
      <c r="A17" s="262">
        <v>1</v>
      </c>
      <c r="B17" s="263" t="s">
        <v>162</v>
      </c>
      <c r="C17" s="112">
        <v>599</v>
      </c>
      <c r="D17" s="159"/>
      <c r="E17" s="159"/>
      <c r="F17" s="159"/>
      <c r="G17" s="160"/>
      <c r="H17" s="249">
        <f>C17</f>
        <v>599</v>
      </c>
      <c r="I17" s="250"/>
      <c r="J17" s="2"/>
    </row>
    <row r="18" spans="1:10" s="1" customFormat="1" ht="19.5" thickBot="1">
      <c r="A18" s="262"/>
      <c r="B18" s="264"/>
      <c r="C18" s="115">
        <v>1</v>
      </c>
      <c r="D18" s="159"/>
      <c r="E18" s="159"/>
      <c r="F18" s="159"/>
      <c r="G18" s="160"/>
      <c r="H18" s="251"/>
      <c r="I18" s="252"/>
      <c r="J18" s="2"/>
    </row>
    <row r="19" spans="1:10" s="1" customFormat="1" ht="19.5" thickBot="1">
      <c r="A19" s="110"/>
      <c r="B19" s="161"/>
      <c r="C19" s="120"/>
      <c r="D19" s="159"/>
      <c r="E19" s="159"/>
      <c r="F19" s="159"/>
      <c r="G19" s="160"/>
      <c r="H19" s="155"/>
      <c r="I19" s="155"/>
      <c r="J19" s="2"/>
    </row>
    <row r="20" spans="1:10" s="1" customFormat="1" ht="18.75">
      <c r="A20" s="237">
        <v>2</v>
      </c>
      <c r="B20" s="259" t="s">
        <v>169</v>
      </c>
      <c r="C20" s="112">
        <v>1420</v>
      </c>
      <c r="D20" s="129"/>
      <c r="E20" s="113"/>
      <c r="F20" s="113"/>
      <c r="G20" s="114"/>
      <c r="H20" s="227">
        <f>C20</f>
        <v>1420</v>
      </c>
      <c r="I20" s="228"/>
      <c r="J20" s="2"/>
    </row>
    <row r="21" spans="1:10" s="1" customFormat="1" ht="19.5" thickBot="1">
      <c r="A21" s="238"/>
      <c r="B21" s="259"/>
      <c r="C21" s="115">
        <v>1</v>
      </c>
      <c r="D21" s="130"/>
      <c r="E21" s="116"/>
      <c r="F21" s="116"/>
      <c r="G21" s="117"/>
      <c r="H21" s="229"/>
      <c r="I21" s="230"/>
      <c r="J21" s="2"/>
    </row>
    <row r="22" spans="1:10" s="1" customFormat="1" ht="19.5" thickBot="1">
      <c r="A22" s="118"/>
      <c r="B22" s="119"/>
      <c r="C22" s="120"/>
      <c r="D22" s="116"/>
      <c r="E22" s="116"/>
      <c r="F22" s="116"/>
      <c r="G22" s="116"/>
      <c r="H22" s="253"/>
      <c r="I22" s="254"/>
      <c r="J22" s="2"/>
    </row>
    <row r="23" spans="1:10" s="1" customFormat="1" ht="18.75">
      <c r="A23" s="237">
        <v>3</v>
      </c>
      <c r="B23" s="241" t="s">
        <v>163</v>
      </c>
      <c r="C23" s="112">
        <v>21616.66</v>
      </c>
      <c r="D23" s="129"/>
      <c r="E23" s="113"/>
      <c r="F23" s="113"/>
      <c r="G23" s="114"/>
      <c r="H23" s="227">
        <f>C23</f>
        <v>21616.66</v>
      </c>
      <c r="I23" s="228"/>
      <c r="J23" s="2"/>
    </row>
    <row r="24" spans="1:10" s="1" customFormat="1" ht="19.5" thickBot="1">
      <c r="A24" s="238"/>
      <c r="B24" s="242"/>
      <c r="C24" s="115">
        <v>1</v>
      </c>
      <c r="D24" s="130"/>
      <c r="E24" s="116"/>
      <c r="F24" s="116"/>
      <c r="G24" s="117"/>
      <c r="H24" s="229"/>
      <c r="I24" s="230"/>
      <c r="J24" s="2"/>
    </row>
    <row r="25" spans="1:10" s="1" customFormat="1" ht="19.5" thickBot="1">
      <c r="A25" s="118"/>
      <c r="B25" s="119"/>
      <c r="C25" s="120"/>
      <c r="D25" s="116"/>
      <c r="E25" s="116"/>
      <c r="F25" s="116"/>
      <c r="G25" s="116"/>
      <c r="H25" s="251"/>
      <c r="I25" s="258"/>
      <c r="J25" s="2"/>
    </row>
    <row r="26" spans="1:10" s="1" customFormat="1" ht="18.75">
      <c r="A26" s="237">
        <v>4</v>
      </c>
      <c r="B26" s="241" t="s">
        <v>170</v>
      </c>
      <c r="C26" s="121"/>
      <c r="D26" s="121"/>
      <c r="E26" s="121"/>
      <c r="F26" s="129"/>
      <c r="G26" s="122">
        <v>8426.44</v>
      </c>
      <c r="H26" s="227">
        <f>G26</f>
        <v>8426.44</v>
      </c>
      <c r="I26" s="228"/>
      <c r="J26" s="2"/>
    </row>
    <row r="27" spans="1:10" s="1" customFormat="1" ht="19.5" thickBot="1">
      <c r="A27" s="238"/>
      <c r="B27" s="242"/>
      <c r="C27" s="123"/>
      <c r="D27" s="123"/>
      <c r="E27" s="123"/>
      <c r="F27" s="130"/>
      <c r="G27" s="124">
        <v>1</v>
      </c>
      <c r="H27" s="229"/>
      <c r="I27" s="230"/>
      <c r="J27" s="2"/>
    </row>
    <row r="28" spans="1:10" s="1" customFormat="1" ht="19.5" thickBot="1">
      <c r="A28" s="153"/>
      <c r="B28" s="154"/>
      <c r="C28" s="123"/>
      <c r="D28" s="123"/>
      <c r="E28" s="123"/>
      <c r="F28" s="130"/>
      <c r="G28" s="162"/>
      <c r="H28" s="281"/>
      <c r="I28" s="282"/>
      <c r="J28" s="2"/>
    </row>
    <row r="29" spans="1:10" s="1" customFormat="1" ht="18.75">
      <c r="A29" s="237">
        <v>5</v>
      </c>
      <c r="B29" s="241" t="s">
        <v>164</v>
      </c>
      <c r="C29" s="122">
        <v>6776.3</v>
      </c>
      <c r="D29" s="122">
        <v>6776.3</v>
      </c>
      <c r="E29" s="123"/>
      <c r="F29" s="130"/>
      <c r="G29" s="162"/>
      <c r="H29" s="227">
        <f>D29+C29</f>
        <v>13552.6</v>
      </c>
      <c r="I29" s="228"/>
      <c r="J29" s="2"/>
    </row>
    <row r="30" spans="1:10" s="1" customFormat="1" ht="19.5" thickBot="1">
      <c r="A30" s="238"/>
      <c r="B30" s="242"/>
      <c r="C30" s="115">
        <v>0.5</v>
      </c>
      <c r="D30" s="115">
        <v>0.5</v>
      </c>
      <c r="E30" s="125"/>
      <c r="F30" s="125"/>
      <c r="G30" s="123"/>
      <c r="H30" s="229"/>
      <c r="I30" s="230"/>
      <c r="J30" s="2"/>
    </row>
    <row r="31" spans="1:10" s="1" customFormat="1" ht="19.5" thickBot="1">
      <c r="A31" s="118"/>
      <c r="B31" s="126"/>
      <c r="C31" s="123"/>
      <c r="D31" s="120"/>
      <c r="E31" s="125"/>
      <c r="F31" s="125"/>
      <c r="G31" s="123"/>
      <c r="H31" s="239"/>
      <c r="I31" s="240"/>
      <c r="J31" s="2"/>
    </row>
    <row r="32" spans="1:10" s="1" customFormat="1" ht="18.75">
      <c r="A32" s="237">
        <v>6</v>
      </c>
      <c r="B32" s="241" t="s">
        <v>171</v>
      </c>
      <c r="C32" s="113"/>
      <c r="D32" s="121"/>
      <c r="E32" s="122">
        <v>22512.59</v>
      </c>
      <c r="F32" s="129"/>
      <c r="G32" s="127"/>
      <c r="H32" s="227">
        <f>E32</f>
        <v>22512.59</v>
      </c>
      <c r="I32" s="228"/>
      <c r="J32" s="2"/>
    </row>
    <row r="33" spans="1:10" s="1" customFormat="1" ht="19.5" thickBot="1">
      <c r="A33" s="238"/>
      <c r="B33" s="242"/>
      <c r="C33" s="116"/>
      <c r="D33" s="123"/>
      <c r="E33" s="115">
        <v>1</v>
      </c>
      <c r="F33" s="130"/>
      <c r="G33" s="128"/>
      <c r="H33" s="229"/>
      <c r="I33" s="230"/>
      <c r="J33" s="2"/>
    </row>
    <row r="34" spans="1:10" s="1" customFormat="1" ht="19.5" thickBot="1">
      <c r="A34" s="118"/>
      <c r="B34" s="119"/>
      <c r="C34" s="116"/>
      <c r="D34" s="120"/>
      <c r="E34" s="120"/>
      <c r="F34" s="120"/>
      <c r="G34" s="116"/>
      <c r="H34" s="243"/>
      <c r="I34" s="232"/>
      <c r="J34" s="2"/>
    </row>
    <row r="35" spans="1:10" s="1" customFormat="1" ht="18.75">
      <c r="A35" s="262">
        <v>7</v>
      </c>
      <c r="B35" s="259" t="s">
        <v>165</v>
      </c>
      <c r="C35" s="113"/>
      <c r="D35" s="129"/>
      <c r="E35" s="129"/>
      <c r="F35" s="122">
        <v>13470</v>
      </c>
      <c r="G35" s="163"/>
      <c r="H35" s="227">
        <f>F35</f>
        <v>13470</v>
      </c>
      <c r="I35" s="228"/>
      <c r="J35" s="2"/>
    </row>
    <row r="36" spans="1:10" s="1" customFormat="1" ht="19.5" thickBot="1">
      <c r="A36" s="262"/>
      <c r="B36" s="259"/>
      <c r="C36" s="116"/>
      <c r="D36" s="130"/>
      <c r="E36" s="130"/>
      <c r="F36" s="115">
        <v>1</v>
      </c>
      <c r="G36" s="162"/>
      <c r="H36" s="229"/>
      <c r="I36" s="230"/>
      <c r="J36" s="2"/>
    </row>
    <row r="37" spans="1:10" s="1" customFormat="1" ht="19.5" thickBot="1">
      <c r="A37" s="118"/>
      <c r="B37" s="119"/>
      <c r="C37" s="116"/>
      <c r="D37" s="116"/>
      <c r="E37" s="116"/>
      <c r="F37" s="116"/>
      <c r="G37" s="130"/>
      <c r="H37" s="240"/>
      <c r="I37" s="280"/>
      <c r="J37" s="2"/>
    </row>
    <row r="38" spans="1:10" s="1" customFormat="1" ht="18.75">
      <c r="A38" s="262">
        <v>8</v>
      </c>
      <c r="B38" s="259" t="s">
        <v>172</v>
      </c>
      <c r="C38" s="113"/>
      <c r="D38" s="113"/>
      <c r="E38" s="131">
        <v>125</v>
      </c>
      <c r="F38" s="113"/>
      <c r="G38" s="132">
        <v>1125</v>
      </c>
      <c r="H38" s="227">
        <f>G38+E38</f>
        <v>1250</v>
      </c>
      <c r="I38" s="228"/>
      <c r="J38" s="2"/>
    </row>
    <row r="39" spans="1:10" s="1" customFormat="1" ht="19.5" thickBot="1">
      <c r="A39" s="262"/>
      <c r="B39" s="259"/>
      <c r="C39" s="116"/>
      <c r="D39" s="116"/>
      <c r="E39" s="136">
        <v>0.1</v>
      </c>
      <c r="F39" s="116"/>
      <c r="G39" s="137">
        <v>0.9</v>
      </c>
      <c r="H39" s="229"/>
      <c r="I39" s="230"/>
      <c r="J39" s="2"/>
    </row>
    <row r="40" spans="1:10" s="1" customFormat="1" ht="19.5" thickBot="1">
      <c r="A40" s="138"/>
      <c r="B40" s="139"/>
      <c r="C40" s="116"/>
      <c r="D40" s="117"/>
      <c r="E40" s="133"/>
      <c r="F40" s="140"/>
      <c r="G40" s="116"/>
      <c r="H40" s="231"/>
      <c r="I40" s="232"/>
      <c r="J40" s="2"/>
    </row>
    <row r="41" spans="1:10" s="1" customFormat="1" ht="18.75">
      <c r="A41" s="237">
        <v>9</v>
      </c>
      <c r="B41" s="259" t="s">
        <v>166</v>
      </c>
      <c r="C41" s="116"/>
      <c r="D41" s="116"/>
      <c r="E41" s="141"/>
      <c r="F41" s="142">
        <v>1050</v>
      </c>
      <c r="G41" s="142">
        <v>1050</v>
      </c>
      <c r="H41" s="227">
        <f>G41+F41</f>
        <v>2100</v>
      </c>
      <c r="I41" s="228"/>
      <c r="J41" s="2"/>
    </row>
    <row r="42" spans="1:10" s="1" customFormat="1" ht="19.5" thickBot="1">
      <c r="A42" s="238"/>
      <c r="B42" s="259"/>
      <c r="C42" s="116"/>
      <c r="D42" s="116"/>
      <c r="E42" s="133"/>
      <c r="F42" s="136">
        <v>0.5</v>
      </c>
      <c r="G42" s="136">
        <v>0.5</v>
      </c>
      <c r="H42" s="229"/>
      <c r="I42" s="230"/>
      <c r="J42" s="2"/>
    </row>
    <row r="43" spans="1:10" s="1" customFormat="1" ht="19.5" thickBot="1">
      <c r="A43" s="138"/>
      <c r="B43" s="139"/>
      <c r="C43" s="116"/>
      <c r="D43" s="116"/>
      <c r="E43" s="133"/>
      <c r="F43" s="116"/>
      <c r="G43" s="116"/>
      <c r="H43" s="231"/>
      <c r="I43" s="232"/>
      <c r="J43" s="2"/>
    </row>
    <row r="44" spans="1:10" s="1" customFormat="1" ht="18.75">
      <c r="A44" s="237">
        <v>10</v>
      </c>
      <c r="B44" s="259" t="s">
        <v>167</v>
      </c>
      <c r="C44" s="143"/>
      <c r="D44" s="143"/>
      <c r="E44" s="143"/>
      <c r="F44" s="144">
        <v>9269</v>
      </c>
      <c r="G44" s="145">
        <v>9269</v>
      </c>
      <c r="H44" s="227">
        <f>G44+F44</f>
        <v>18538</v>
      </c>
      <c r="I44" s="228"/>
      <c r="J44" s="2"/>
    </row>
    <row r="45" spans="1:10" s="1" customFormat="1" ht="19.5" thickBot="1">
      <c r="A45" s="238"/>
      <c r="B45" s="259"/>
      <c r="C45" s="133"/>
      <c r="D45" s="133"/>
      <c r="E45" s="133"/>
      <c r="F45" s="134">
        <v>0.5</v>
      </c>
      <c r="G45" s="135">
        <v>0.5</v>
      </c>
      <c r="H45" s="229"/>
      <c r="I45" s="230"/>
      <c r="J45" s="2"/>
    </row>
    <row r="46" spans="1:10" s="1" customFormat="1" ht="19.5" thickBot="1">
      <c r="A46" s="138"/>
      <c r="B46" s="139"/>
      <c r="C46" s="116"/>
      <c r="D46" s="116"/>
      <c r="E46" s="133"/>
      <c r="F46" s="116"/>
      <c r="G46" s="146"/>
      <c r="H46" s="231"/>
      <c r="I46" s="232"/>
      <c r="J46" s="2"/>
    </row>
    <row r="47" spans="1:10" s="1" customFormat="1" ht="18.75">
      <c r="A47" s="237">
        <v>11</v>
      </c>
      <c r="B47" s="255" t="s">
        <v>168</v>
      </c>
      <c r="C47" s="116"/>
      <c r="D47" s="116"/>
      <c r="E47" s="133"/>
      <c r="F47" s="145">
        <v>4800</v>
      </c>
      <c r="G47" s="145">
        <v>4800</v>
      </c>
      <c r="H47" s="257">
        <f>G47+F47</f>
        <v>9600</v>
      </c>
      <c r="I47" s="250"/>
      <c r="J47" s="2"/>
    </row>
    <row r="48" spans="1:10" s="1" customFormat="1" ht="19.5" thickBot="1">
      <c r="A48" s="238"/>
      <c r="B48" s="256"/>
      <c r="C48" s="116"/>
      <c r="D48" s="116"/>
      <c r="E48" s="133"/>
      <c r="F48" s="135">
        <v>0.5</v>
      </c>
      <c r="G48" s="135">
        <v>0.5</v>
      </c>
      <c r="H48" s="251"/>
      <c r="I48" s="252"/>
      <c r="J48" s="2"/>
    </row>
    <row r="49" spans="1:13" s="1" customFormat="1" ht="19.5" thickBot="1">
      <c r="A49" s="152"/>
      <c r="B49" s="164"/>
      <c r="C49" s="116"/>
      <c r="D49" s="116"/>
      <c r="E49" s="133"/>
      <c r="F49" s="116"/>
      <c r="G49" s="165"/>
      <c r="H49" s="155"/>
      <c r="I49" s="155"/>
      <c r="J49" s="2"/>
    </row>
    <row r="50" spans="1:13" s="1" customFormat="1" ht="18.75">
      <c r="A50" s="237">
        <v>12</v>
      </c>
      <c r="B50" s="259" t="s">
        <v>17</v>
      </c>
      <c r="C50" s="143"/>
      <c r="D50" s="143"/>
      <c r="E50" s="143"/>
      <c r="F50" s="166"/>
      <c r="G50" s="145">
        <v>620</v>
      </c>
      <c r="H50" s="227">
        <f>G50</f>
        <v>620</v>
      </c>
      <c r="I50" s="228"/>
      <c r="J50" s="2"/>
    </row>
    <row r="51" spans="1:13" s="1" customFormat="1" ht="19.5" thickBot="1">
      <c r="A51" s="238"/>
      <c r="B51" s="259"/>
      <c r="C51" s="133"/>
      <c r="D51" s="133"/>
      <c r="E51" s="133"/>
      <c r="F51" s="167"/>
      <c r="G51" s="135">
        <v>1</v>
      </c>
      <c r="H51" s="229"/>
      <c r="I51" s="230"/>
      <c r="J51" s="2"/>
    </row>
    <row r="52" spans="1:13" s="1" customFormat="1" ht="19.5" thickBot="1">
      <c r="A52" s="147"/>
      <c r="B52" s="148"/>
      <c r="C52" s="149"/>
      <c r="D52" s="149"/>
      <c r="E52" s="150"/>
      <c r="F52" s="149"/>
      <c r="G52" s="149"/>
      <c r="H52" s="231"/>
      <c r="I52" s="232"/>
      <c r="J52" s="2"/>
    </row>
    <row r="53" spans="1:13" s="1" customFormat="1" ht="21.75" thickBot="1">
      <c r="A53" s="233" t="s">
        <v>161</v>
      </c>
      <c r="B53" s="234"/>
      <c r="C53" s="151">
        <f>C29+C23+C20+C17</f>
        <v>30411.96</v>
      </c>
      <c r="D53" s="151">
        <f>D29</f>
        <v>6776.3</v>
      </c>
      <c r="E53" s="151">
        <f>E38+E32</f>
        <v>22637.59</v>
      </c>
      <c r="F53" s="151">
        <f>F44+F41+F35</f>
        <v>23789</v>
      </c>
      <c r="G53" s="151">
        <f>G50+G44+G41+G38+G26</f>
        <v>20490.440000000002</v>
      </c>
      <c r="H53" s="235">
        <f>H50+H47+H44+H41+H38+H35+H32+H29+H26+H23+H20+H17</f>
        <v>113705.29000000001</v>
      </c>
      <c r="I53" s="236"/>
      <c r="J53" s="2"/>
    </row>
    <row r="54" spans="1:13" s="1" customFormat="1" ht="13.5" thickBot="1">
      <c r="A54" s="158"/>
      <c r="B54" s="158"/>
      <c r="C54" s="158"/>
      <c r="D54" s="158"/>
      <c r="E54" s="158"/>
      <c r="F54" s="158"/>
      <c r="G54" s="158"/>
      <c r="H54" s="2"/>
      <c r="I54" s="2"/>
      <c r="J54" s="2"/>
    </row>
    <row r="55" spans="1:13" ht="13.5" hidden="1" thickBot="1"/>
    <row r="56" spans="1:13" ht="13.5" hidden="1" thickBot="1"/>
    <row r="57" spans="1:13" s="6" customFormat="1" ht="13.5" hidden="1" thickBot="1">
      <c r="B57" s="7"/>
      <c r="D57" s="9"/>
      <c r="E57" s="8"/>
      <c r="F57" s="8"/>
      <c r="G57" s="8"/>
      <c r="H57" s="4"/>
      <c r="I57" s="4"/>
      <c r="J57" s="4"/>
      <c r="K57" s="4"/>
      <c r="L57" s="4"/>
      <c r="M57" s="4"/>
    </row>
    <row r="58" spans="1:13" s="6" customFormat="1" ht="13.5" hidden="1" thickBot="1">
      <c r="B58" s="7"/>
      <c r="D58" s="9"/>
      <c r="E58" s="8"/>
      <c r="F58" s="8"/>
      <c r="G58" s="8"/>
      <c r="H58" s="4"/>
      <c r="I58" s="4"/>
      <c r="J58" s="4"/>
      <c r="K58" s="4"/>
      <c r="L58" s="4"/>
      <c r="M58" s="4"/>
    </row>
    <row r="59" spans="1:13" s="6" customFormat="1" ht="13.5" hidden="1" thickBot="1">
      <c r="B59" s="7"/>
      <c r="D59" s="9"/>
      <c r="E59" s="8"/>
      <c r="F59" s="8"/>
      <c r="G59" s="8"/>
      <c r="H59" s="4"/>
      <c r="I59" s="4"/>
      <c r="J59" s="4"/>
      <c r="K59" s="4"/>
      <c r="L59" s="4"/>
      <c r="M59" s="4"/>
    </row>
    <row r="60" spans="1:13" s="6" customFormat="1" ht="13.5" hidden="1" thickBot="1">
      <c r="B60" s="7"/>
      <c r="D60" s="9"/>
      <c r="E60" s="8"/>
      <c r="F60" s="8"/>
      <c r="G60" s="8"/>
      <c r="H60" s="4"/>
      <c r="I60" s="4"/>
      <c r="J60" s="4"/>
      <c r="K60" s="4"/>
      <c r="L60" s="4"/>
      <c r="M60" s="4"/>
    </row>
    <row r="61" spans="1:13" s="6" customFormat="1" ht="13.5" hidden="1" thickBot="1">
      <c r="B61" s="7"/>
      <c r="D61" s="9"/>
      <c r="E61" s="8"/>
      <c r="F61" s="8"/>
      <c r="G61" s="8"/>
      <c r="H61" s="4"/>
      <c r="I61" s="4"/>
      <c r="J61" s="4"/>
      <c r="K61" s="4"/>
      <c r="L61" s="4"/>
      <c r="M61" s="4"/>
    </row>
    <row r="62" spans="1:13" s="6" customFormat="1" ht="13.5" thickBot="1">
      <c r="A62" s="172" t="s">
        <v>129</v>
      </c>
      <c r="B62" s="173"/>
      <c r="D62" s="9"/>
      <c r="E62" s="8"/>
      <c r="F62" s="8"/>
      <c r="G62" s="8"/>
      <c r="H62" s="4"/>
      <c r="I62" s="4"/>
      <c r="J62" s="4"/>
      <c r="K62" s="4"/>
      <c r="L62" s="4"/>
      <c r="M62" s="4"/>
    </row>
    <row r="63" spans="1:13" s="6" customFormat="1">
      <c r="A63" s="174"/>
      <c r="B63" s="175"/>
      <c r="D63" s="9"/>
      <c r="E63" s="8"/>
      <c r="F63" s="8"/>
      <c r="G63" s="8"/>
      <c r="H63" s="4"/>
      <c r="I63" s="4"/>
      <c r="J63" s="4"/>
      <c r="K63" s="4"/>
      <c r="L63" s="4"/>
      <c r="M63" s="4"/>
    </row>
    <row r="64" spans="1:13" s="6" customFormat="1">
      <c r="A64" s="176"/>
      <c r="B64" s="177"/>
      <c r="D64" s="9"/>
      <c r="E64" s="8"/>
      <c r="F64" s="8"/>
      <c r="G64" s="8"/>
      <c r="H64" s="4"/>
      <c r="I64" s="4"/>
      <c r="J64" s="4"/>
      <c r="K64" s="4"/>
      <c r="L64" s="4"/>
      <c r="M64" s="4"/>
    </row>
    <row r="65" spans="1:13" s="6" customFormat="1" ht="13.5" thickBot="1">
      <c r="A65" s="178"/>
      <c r="B65" s="179"/>
      <c r="D65" s="9"/>
      <c r="E65" s="8"/>
      <c r="F65" s="8"/>
      <c r="G65" s="8"/>
      <c r="H65" s="4"/>
      <c r="I65" s="4"/>
      <c r="J65" s="4"/>
      <c r="K65" s="4"/>
      <c r="L65" s="4"/>
      <c r="M65" s="4"/>
    </row>
    <row r="66" spans="1:13" s="6" customFormat="1" ht="13.5" thickBot="1">
      <c r="A66" s="172" t="s">
        <v>35</v>
      </c>
      <c r="B66" s="173"/>
      <c r="D66" s="9"/>
      <c r="E66" s="8"/>
      <c r="F66" s="8"/>
      <c r="G66" s="8"/>
      <c r="H66" s="4"/>
      <c r="I66" s="4"/>
      <c r="J66" s="4"/>
      <c r="K66" s="4"/>
      <c r="L66" s="4"/>
      <c r="M66" s="4"/>
    </row>
    <row r="67" spans="1:13" s="6" customFormat="1" ht="13.5" thickBot="1">
      <c r="A67" s="172" t="s">
        <v>130</v>
      </c>
      <c r="B67" s="173"/>
      <c r="D67" s="9"/>
      <c r="E67" s="8"/>
      <c r="F67" s="8"/>
      <c r="G67" s="8"/>
      <c r="H67" s="4"/>
      <c r="I67" s="4"/>
      <c r="J67" s="4"/>
      <c r="K67" s="4"/>
      <c r="L67" s="4"/>
      <c r="M67" s="4"/>
    </row>
  </sheetData>
  <mergeCells count="61">
    <mergeCell ref="C14:G14"/>
    <mergeCell ref="A29:A30"/>
    <mergeCell ref="B29:B30"/>
    <mergeCell ref="B50:B51"/>
    <mergeCell ref="A1:I9"/>
    <mergeCell ref="A10:I10"/>
    <mergeCell ref="A14:A15"/>
    <mergeCell ref="H35:I36"/>
    <mergeCell ref="H37:I37"/>
    <mergeCell ref="H26:I27"/>
    <mergeCell ref="H28:I28"/>
    <mergeCell ref="B41:B42"/>
    <mergeCell ref="H41:I42"/>
    <mergeCell ref="H43:I43"/>
    <mergeCell ref="A38:A39"/>
    <mergeCell ref="B38:B39"/>
    <mergeCell ref="A63:B65"/>
    <mergeCell ref="A66:B66"/>
    <mergeCell ref="A67:B67"/>
    <mergeCell ref="A62:B62"/>
    <mergeCell ref="B14:B15"/>
    <mergeCell ref="A23:A24"/>
    <mergeCell ref="B23:B24"/>
    <mergeCell ref="A20:A21"/>
    <mergeCell ref="B20:B21"/>
    <mergeCell ref="A17:A18"/>
    <mergeCell ref="B17:B18"/>
    <mergeCell ref="A35:A36"/>
    <mergeCell ref="B35:B36"/>
    <mergeCell ref="A26:A27"/>
    <mergeCell ref="B26:B27"/>
    <mergeCell ref="A41:A42"/>
    <mergeCell ref="A50:A51"/>
    <mergeCell ref="A44:A45"/>
    <mergeCell ref="B44:B45"/>
    <mergeCell ref="H44:I45"/>
    <mergeCell ref="H46:I46"/>
    <mergeCell ref="H20:I21"/>
    <mergeCell ref="H22:I22"/>
    <mergeCell ref="H23:I24"/>
    <mergeCell ref="B47:B48"/>
    <mergeCell ref="H47:I48"/>
    <mergeCell ref="H25:I25"/>
    <mergeCell ref="H38:I39"/>
    <mergeCell ref="H40:I40"/>
    <mergeCell ref="A11:I11"/>
    <mergeCell ref="A13:I13"/>
    <mergeCell ref="H50:I51"/>
    <mergeCell ref="H52:I52"/>
    <mergeCell ref="A53:B53"/>
    <mergeCell ref="H53:I53"/>
    <mergeCell ref="A47:A48"/>
    <mergeCell ref="H29:I30"/>
    <mergeCell ref="H31:I31"/>
    <mergeCell ref="A32:A33"/>
    <mergeCell ref="B32:B33"/>
    <mergeCell ref="H32:I33"/>
    <mergeCell ref="H34:I34"/>
    <mergeCell ref="H14:I15"/>
    <mergeCell ref="H16:I16"/>
    <mergeCell ref="H17:I18"/>
  </mergeCells>
  <printOptions horizontalCentered="1"/>
  <pageMargins left="7.874015748031496E-2" right="7.874015748031496E-2" top="7.874015748031496E-2" bottom="7.874015748031496E-2" header="0.51181102362204722" footer="0.51181102362204722"/>
  <pageSetup paperSize="9" scale="67" fitToHeight="3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ORÇAMENTOS</vt:lpstr>
      <vt:lpstr>CRONOGRAMA</vt:lpstr>
      <vt:lpstr>CRONOGRAMA!Area_de_impressao</vt:lpstr>
      <vt:lpstr>'PLANILHA DE ORÇAMENTOS'!Area_de_impressao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secretaria</cp:lastModifiedBy>
  <cp:lastPrinted>2016-11-28T17:32:19Z</cp:lastPrinted>
  <dcterms:created xsi:type="dcterms:W3CDTF">2012-04-18T00:11:17Z</dcterms:created>
  <dcterms:modified xsi:type="dcterms:W3CDTF">2017-06-13T19:00:51Z</dcterms:modified>
</cp:coreProperties>
</file>